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us-partner-integrations.egnyte.com/msoffice/wopi/files/23561b84-43ca-4c3f-9395-b881df313ac9/WOPIServiceId_TP_EGNYTE_PLUS/WOPIUserId_-/"/>
    </mc:Choice>
  </mc:AlternateContent>
  <xr:revisionPtr revIDLastSave="103" documentId="8_{9E0F0F06-AA24-4F28-B2F9-95B340E5C1A5}" xr6:coauthVersionLast="47" xr6:coauthVersionMax="47" xr10:uidLastSave="{BBD601D9-56CB-4EFB-949A-CC9A4D0DFEF0}"/>
  <bookViews>
    <workbookView xWindow="-98" yWindow="-98" windowWidth="19396" windowHeight="11475" tabRatio="500" xr2:uid="{00000000-000D-0000-FFFF-FFFF00000000}"/>
  </bookViews>
  <sheets>
    <sheet name="RISP-MSME-ID" sheetId="4" r:id="rId1"/>
  </sheets>
  <definedNames>
    <definedName name="_xlnm._FilterDatabase" localSheetId="0" hidden="1">'RISP-MSME-ID'!$A$5:$I$28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4" l="1"/>
  <c r="H52" i="4" s="1"/>
  <c r="H53" i="4" s="1"/>
  <c r="H54" i="4" s="1"/>
  <c r="H55" i="4" s="1"/>
  <c r="H49" i="4"/>
  <c r="H48" i="4"/>
  <c r="H47" i="4"/>
  <c r="H46" i="4"/>
  <c r="H45" i="4"/>
  <c r="H44" i="4"/>
  <c r="H43" i="4"/>
  <c r="H39" i="4"/>
  <c r="H38" i="4"/>
  <c r="H37" i="4"/>
  <c r="H34" i="4"/>
  <c r="H31" i="4"/>
  <c r="H20" i="4"/>
  <c r="H21" i="4"/>
  <c r="H22" i="4"/>
  <c r="H23" i="4"/>
  <c r="H24" i="4"/>
  <c r="H25" i="4"/>
  <c r="H19" i="4"/>
  <c r="H16" i="4"/>
  <c r="H15" i="4"/>
  <c r="H14" i="4"/>
  <c r="H13" i="4"/>
  <c r="E35" i="4"/>
  <c r="H35" i="4" s="1"/>
  <c r="E9" i="4"/>
  <c r="E8" i="4"/>
  <c r="E11" i="4" s="1"/>
  <c r="H11" i="4" s="1"/>
  <c r="E32" i="4"/>
  <c r="H8" i="4" l="1"/>
  <c r="H17" i="4" s="1"/>
  <c r="H29" i="4"/>
  <c r="H27" i="4" l="1"/>
  <c r="H6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tc={714B120F-E81E-41A6-BE6C-F71816E81A95}</author>
    <author>tc={54885E2C-A8A3-42F5-8867-ED7238131007}</author>
    <author>tc={57775CE6-63FB-42FB-94AC-594897AF03CE}</author>
    <author>tc={405A1D52-D9F8-4473-874E-A73BDB9A4985}</author>
    <author>tc={6AB2D393-05D4-4FEE-93F5-EF5EA16B53E9}</author>
  </authors>
  <commentList>
    <comment ref="F13" authorId="0" shapeId="0" xr:uid="{714B120F-E81E-41A6-BE6C-F71816E81A95}">
      <text>
        <t>[Threaded comment]
Your version of Excel allows you to read this threaded comment; however, any edits to it will get removed if the file is opened in a newer version of Excel. Learn more: https://go.microsoft.com/fwlink/?linkid=870924
Comment:
    1 return ticket</t>
      </text>
    </comment>
    <comment ref="F14" authorId="1" shapeId="0" xr:uid="{54885E2C-A8A3-42F5-8867-ED7238131007}">
      <text>
        <t>[Threaded comment]
Your version of Excel allows you to read this threaded comment; however, any edits to it will get removed if the file is opened in a newer version of Excel. Learn more: https://go.microsoft.com/fwlink/?linkid=870924
Comment:
    1 return ticket</t>
      </text>
    </comment>
    <comment ref="F15" authorId="2" shapeId="0" xr:uid="{57775CE6-63FB-42FB-94AC-594897AF03CE}">
      <text>
        <t>[Threaded comment]
Your version of Excel allows you to read this threaded comment; however, any edits to it will get removed if the file is opened in a newer version of Excel. Learn more: https://go.microsoft.com/fwlink/?linkid=870924
Comment:
    1 return ticket</t>
      </text>
    </comment>
    <comment ref="F16" authorId="3" shapeId="0" xr:uid="{405A1D52-D9F8-4473-874E-A73BDB9A4985}">
      <text>
        <t>[Threaded comment]
Your version of Excel allows you to read this threaded comment; however, any edits to it will get removed if the file is opened in a newer version of Excel. Learn more: https://go.microsoft.com/fwlink/?linkid=870924
Comment:
    1 return ticket</t>
      </text>
    </comment>
    <comment ref="F37" authorId="4" shapeId="0" xr:uid="{6AB2D393-05D4-4FEE-93F5-EF5EA16B53E9}">
      <text>
        <t>[Threaded comment]
Your version of Excel allows you to read this threaded comment; however, any edits to it will get removed if the file is opened in a newer version of Excel. Learn more: https://go.microsoft.com/fwlink/?linkid=870924
Comment:
    1 return ticket</t>
      </text>
    </comment>
  </commentList>
</comments>
</file>

<file path=xl/sharedStrings.xml><?xml version="1.0" encoding="utf-8"?>
<sst xmlns="http://schemas.openxmlformats.org/spreadsheetml/2006/main" count="109" uniqueCount="71">
  <si>
    <t>Item</t>
  </si>
  <si>
    <t xml:space="preserve">Estimated Event Organisation Budget </t>
  </si>
  <si>
    <t>Project</t>
  </si>
  <si>
    <t>Currency</t>
  </si>
  <si>
    <t>1 AUD =</t>
  </si>
  <si>
    <t>Unit</t>
  </si>
  <si>
    <t>Quantity</t>
  </si>
  <si>
    <t>Remarks</t>
  </si>
  <si>
    <t>Participants Expenses*</t>
  </si>
  <si>
    <t>Person</t>
  </si>
  <si>
    <t>Ticket</t>
  </si>
  <si>
    <t>Subtotal</t>
  </si>
  <si>
    <t>Event Organization Expenses</t>
  </si>
  <si>
    <t>Event Organization fee (including personnel costs and management fees)</t>
  </si>
  <si>
    <t>Package</t>
  </si>
  <si>
    <t>Please provide breakdown for this line</t>
  </si>
  <si>
    <t>Equipment rental (i.e., microphone, photocopy machine, laptop, LCD projector, printer),</t>
  </si>
  <si>
    <t>Transportation for site visit</t>
  </si>
  <si>
    <t xml:space="preserve">Please provide for 1 bus (proper with AC, capacity of 55-60pax) </t>
  </si>
  <si>
    <t>Other fees and miscellaneous</t>
  </si>
  <si>
    <t>Hotel Accommodation (2-nights room/person)</t>
  </si>
  <si>
    <t>Total Budget (AUD)</t>
  </si>
  <si>
    <t>Total Budget (AUD) (round-up)</t>
  </si>
  <si>
    <t>Note</t>
  </si>
  <si>
    <t>* Selected EO is expected to make payment directly to the selected Hotel on room accommodation and the meeting package (relevant venue cost), airfare cost, and disbursement of perdiem/DSA to all RT4D funded participants. RT4D will reimburse all relevant cost after verification processes to the selected EO.</t>
  </si>
  <si>
    <t>RISP - Event Organisation and Management for on-Site Regional Workshop on Strengthening MSME Capacity for Food Supply Chain Integration in Indonesia</t>
  </si>
  <si>
    <t>AUD/IDR</t>
  </si>
  <si>
    <t>Rate (IDR)</t>
  </si>
  <si>
    <t>Amount (IDR)</t>
  </si>
  <si>
    <t>Hotel Accommodation (3-nights room/person)</t>
  </si>
  <si>
    <t>Return transport route:</t>
  </si>
  <si>
    <t>BDO - Sumedang - BDO</t>
  </si>
  <si>
    <t>JKT - BDO/Sumedang - JKT (fast train/whoosh)</t>
  </si>
  <si>
    <t xml:space="preserve">The exact number and origins of those participants will be informed by RT4D at a later stage, prior to the event </t>
  </si>
  <si>
    <t>Meeting package (2 full day package, 1 lunch+2 cofee breaks, 55-60 pax)</t>
  </si>
  <si>
    <t xml:space="preserve">This is estimated local daily subsistence allowance (DSA) rate only, exact/actual rate will be informed by RT4D at a later stage, prior to the event </t>
  </si>
  <si>
    <t>Meeting package (1 full day package, 1 lunch+2 cofee breaks, 45-50 pax)</t>
  </si>
  <si>
    <t>Activity #2 , 1 - day Business Matching Event (TBC)</t>
  </si>
  <si>
    <t xml:space="preserve">International Participant Per diem (UN Rate &amp; Practices) </t>
  </si>
  <si>
    <t>This is estimated local daily subsistence allowance (DSA) rate only, exact/actual rate will be informed by RT4D at a later stage, prior to the event 
(3-day per diem: 2 workshop day + 1 traveling day)</t>
  </si>
  <si>
    <t>JKT - BDO - JKT (fast train/whoosh)</t>
  </si>
  <si>
    <t>SIN - BDO - SIN (airfare)</t>
  </si>
  <si>
    <t>CBR - BDO - CBR (airfare)</t>
  </si>
  <si>
    <t>Video footage of the event, 2-3 brief interviews with event's participants</t>
  </si>
  <si>
    <t>Activity #1,  2 - day in-person workshop (West Java, 2nd or 3rd week of April 2026)</t>
  </si>
  <si>
    <t>Local Participant Per diem</t>
  </si>
  <si>
    <t>International Participant Per diem (UN Rate &amp; Practices) (2-day per diem: 1 workshop day + 1 traveling day)</t>
  </si>
  <si>
    <t>Days</t>
  </si>
  <si>
    <t>SIN - CGK - SIN (airfare)</t>
  </si>
  <si>
    <t>CBR - CGK - CBR (airfare)</t>
  </si>
  <si>
    <t>Transport pick-up to the hotel (CGK Airport - Train station - Hotel BDO)</t>
  </si>
  <si>
    <t>Local transport for Intl Participants, CGK Airport shuttle to Whoosh train station, from train station to hotel in BDO)</t>
  </si>
  <si>
    <t>Bus</t>
  </si>
  <si>
    <t xml:space="preserve">Production of RT4D banner/backdrop (2 pcs) </t>
  </si>
  <si>
    <t>Production of RT4D branded stationeries (60 pcs)</t>
  </si>
  <si>
    <t>Pcs</t>
  </si>
  <si>
    <t>Lumpsum</t>
  </si>
  <si>
    <t>This is max % based on common practice. The rate is the total amount of line 19-25</t>
  </si>
  <si>
    <t>Transport pick-up to the hotel (Airport - Hotel)</t>
  </si>
  <si>
    <t>Transport pick-up to the hotel (Train St - Hotel)</t>
  </si>
  <si>
    <t xml:space="preserve"> RT4D branded stationeries (50 pcs)</t>
  </si>
  <si>
    <t>Wall of fame banner production (1 pcs, size: 3x4 M)</t>
  </si>
  <si>
    <t>Total for activity #2</t>
  </si>
  <si>
    <t>Total for Activity #1</t>
  </si>
  <si>
    <t>Total Activity #1 and #2</t>
  </si>
  <si>
    <t xml:space="preserve">Preferably 3/4-star. </t>
  </si>
  <si>
    <t>Local Participant Per diem (2-day per diem: 1 workshop day + 1 traveling day)</t>
  </si>
  <si>
    <t>Return Transport for JKT-BDO-JKT using fast train (Whoosh), or airfare, if required for any experts who may be hired, recruited to facilitate the workshop</t>
  </si>
  <si>
    <t>Preferably 3/4-star.</t>
  </si>
  <si>
    <t>Total Budget (IDR)</t>
  </si>
  <si>
    <t>Total Budget (IDR) (round-up)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</si>
</sst>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_);_(@_)"/>
    <numFmt numFmtId="165" formatCode="[$AUD]\ #,##0.00"/>
    <numFmt numFmtId="166" formatCode="#,##0.0"/>
    <numFmt numFmtId="167" formatCode="[$AUD]\ #,##0"/>
    <numFmt numFmtId="168" formatCode="[$IDR]\ #,##0.00"/>
  </numFmts>
  <fonts count="22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C00000"/>
      <name val="Arial"/>
      <family val="2"/>
    </font>
    <font>
      <b/>
      <sz val="12"/>
      <color theme="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rgb="FFC00000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sz val="15"/>
      <color rgb="FF000000"/>
      <name val="Arial"/>
      <family val="2"/>
    </font>
    <font>
      <sz val="15"/>
      <color theme="1"/>
      <name val="Arial"/>
      <family val="2"/>
    </font>
    <font>
      <b/>
      <u val="singleAccounting"/>
      <sz val="12"/>
      <name val="Arial"/>
      <family val="2"/>
    </font>
    <font>
      <b/>
      <u val="singleAccounting"/>
      <sz val="12"/>
      <color rgb="FFC00000"/>
      <name val="Arial"/>
      <family val="2"/>
    </font>
    <font>
      <i/>
      <sz val="10"/>
      <color theme="1"/>
      <name val="Arial"/>
      <family val="2"/>
    </font>
    <font>
      <sz val="12"/>
      <color rgb="FFFF0000"/>
      <name val="Arial"/>
      <family val="2"/>
    </font>
    <font>
      <sz val="9"/>
      <color indexed="81"/>
      <name val="Tahoma"/>
      <charset val="1"/>
    </font>
    <font>
      <b/>
      <sz val="15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-0.499984740745262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85A949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0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6" fontId="6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166" fontId="10" fillId="0" borderId="0" xfId="0" applyNumberFormat="1" applyFont="1" applyAlignment="1">
      <alignment horizontal="righ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right" vertical="center"/>
    </xf>
    <xf numFmtId="166" fontId="10" fillId="4" borderId="0" xfId="0" applyNumberFormat="1" applyFont="1" applyFill="1" applyAlignment="1">
      <alignment horizontal="right" vertical="center"/>
    </xf>
    <xf numFmtId="166" fontId="11" fillId="4" borderId="0" xfId="0" applyNumberFormat="1" applyFont="1" applyFill="1" applyAlignment="1">
      <alignment horizontal="right" vertical="center"/>
    </xf>
    <xf numFmtId="0" fontId="3" fillId="0" borderId="0" xfId="0" quotePrefix="1" applyFont="1" applyAlignment="1">
      <alignment horizontal="left" vertical="center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0" xfId="0" quotePrefix="1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164" fontId="10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66" fontId="13" fillId="0" borderId="0" xfId="0" applyNumberFormat="1" applyFont="1" applyAlignment="1">
      <alignment horizontal="right" vertical="center"/>
    </xf>
    <xf numFmtId="166" fontId="12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166" fontId="16" fillId="0" borderId="0" xfId="0" applyNumberFormat="1" applyFont="1" applyAlignment="1">
      <alignment horizontal="right" vertical="center"/>
    </xf>
    <xf numFmtId="166" fontId="1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6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15" fontId="3" fillId="0" borderId="0" xfId="0" applyNumberFormat="1" applyFont="1" applyAlignment="1">
      <alignment horizontal="left" vertical="center"/>
    </xf>
    <xf numFmtId="167" fontId="5" fillId="0" borderId="0" xfId="0" applyNumberFormat="1" applyFont="1" applyAlignment="1">
      <alignment horizontal="right" vertical="center"/>
    </xf>
    <xf numFmtId="166" fontId="12" fillId="0" borderId="1" xfId="0" applyNumberFormat="1" applyFont="1" applyBorder="1" applyAlignment="1">
      <alignment horizontal="right" vertical="center"/>
    </xf>
    <xf numFmtId="166" fontId="12" fillId="3" borderId="1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168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top" wrapText="1"/>
    </xf>
    <xf numFmtId="9" fontId="3" fillId="0" borderId="0" xfId="0" applyNumberFormat="1" applyFont="1" applyAlignment="1">
      <alignment horizontal="right" vertical="center"/>
    </xf>
    <xf numFmtId="0" fontId="11" fillId="5" borderId="0" xfId="0" applyFont="1" applyFill="1" applyAlignment="1">
      <alignment horizontal="left" vertical="center"/>
    </xf>
    <xf numFmtId="0" fontId="11" fillId="5" borderId="0" xfId="0" quotePrefix="1" applyFont="1" applyFill="1" applyAlignment="1">
      <alignment horizontal="left" vertical="center"/>
    </xf>
    <xf numFmtId="3" fontId="11" fillId="5" borderId="0" xfId="0" applyNumberFormat="1" applyFont="1" applyFill="1" applyAlignment="1">
      <alignment horizontal="center" vertical="center"/>
    </xf>
    <xf numFmtId="0" fontId="11" fillId="5" borderId="0" xfId="0" applyFont="1" applyFill="1" applyAlignment="1">
      <alignment horizontal="right" vertical="center"/>
    </xf>
    <xf numFmtId="166" fontId="11" fillId="5" borderId="0" xfId="0" applyNumberFormat="1" applyFont="1" applyFill="1" applyAlignment="1">
      <alignment horizontal="right" vertical="center"/>
    </xf>
    <xf numFmtId="0" fontId="11" fillId="0" borderId="0" xfId="0" applyFont="1" applyAlignment="1">
      <alignment horizontal="left" vertical="top" wrapText="1"/>
    </xf>
    <xf numFmtId="166" fontId="10" fillId="4" borderId="0" xfId="0" applyNumberFormat="1" applyFont="1" applyFill="1" applyAlignment="1">
      <alignment horizontal="left" vertical="top" wrapText="1"/>
    </xf>
    <xf numFmtId="0" fontId="5" fillId="0" borderId="0" xfId="0" quotePrefix="1" applyFont="1" applyAlignment="1">
      <alignment horizontal="left" vertical="center"/>
    </xf>
    <xf numFmtId="3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top" wrapText="1"/>
    </xf>
    <xf numFmtId="166" fontId="19" fillId="0" borderId="0" xfId="0" applyNumberFormat="1" applyFont="1" applyFill="1" applyAlignment="1">
      <alignment horizontal="right" vertical="center"/>
    </xf>
    <xf numFmtId="166" fontId="3" fillId="0" borderId="0" xfId="0" applyNumberFormat="1" applyFont="1" applyFill="1" applyAlignment="1">
      <alignment horizontal="right" vertical="center"/>
    </xf>
    <xf numFmtId="166" fontId="12" fillId="0" borderId="1" xfId="0" applyNumberFormat="1" applyFont="1" applyFill="1" applyBorder="1" applyAlignment="1">
      <alignment horizontal="right" vertical="center"/>
    </xf>
    <xf numFmtId="0" fontId="21" fillId="0" borderId="2" xfId="0" applyFont="1" applyBorder="1" applyAlignment="1">
      <alignment horizontal="left" vertical="center" wrapText="1"/>
    </xf>
  </cellXfs>
  <cellStyles count="43">
    <cellStyle name="Followed Hyperlink" xfId="40" builtinId="9" hidden="1"/>
    <cellStyle name="Followed Hyperlink" xfId="28" builtinId="9" hidden="1"/>
    <cellStyle name="Followed Hyperlink" xfId="24" builtinId="9" hidden="1"/>
    <cellStyle name="Followed Hyperlink" xfId="38" builtinId="9" hidden="1"/>
    <cellStyle name="Followed Hyperlink" xfId="26" builtinId="9" hidden="1"/>
    <cellStyle name="Followed Hyperlink" xfId="42" builtinId="9" hidden="1"/>
    <cellStyle name="Followed Hyperlink" xfId="36" builtinId="9" hidden="1"/>
    <cellStyle name="Followed Hyperlink" xfId="34" builtinId="9" hidden="1"/>
    <cellStyle name="Followed Hyperlink" xfId="30" builtinId="9" hidden="1"/>
    <cellStyle name="Followed Hyperlink" xfId="32" builtinId="9" hidden="1"/>
    <cellStyle name="Followed Hyperlink" xfId="22" builtinId="9" hidden="1"/>
    <cellStyle name="Followed Hyperlink" xfId="4" builtinId="9" hidden="1"/>
    <cellStyle name="Followed Hyperlink" xfId="16" builtinId="9" hidden="1"/>
    <cellStyle name="Followed Hyperlink" xfId="10" builtinId="9" hidden="1"/>
    <cellStyle name="Followed Hyperlink" xfId="20" builtinId="9" hidden="1"/>
    <cellStyle name="Followed Hyperlink" xfId="8" builtinId="9" hidden="1"/>
    <cellStyle name="Followed Hyperlink" xfId="12" builtinId="9" hidden="1"/>
    <cellStyle name="Followed Hyperlink" xfId="2" builtinId="9" hidden="1"/>
    <cellStyle name="Followed Hyperlink" xfId="18" builtinId="9" hidden="1"/>
    <cellStyle name="Followed Hyperlink" xfId="6" builtinId="9" hidden="1"/>
    <cellStyle name="Followed Hyperlink" xfId="14" builtinId="9" hidden="1"/>
    <cellStyle name="Hyperlink" xfId="41" builtinId="8" hidden="1"/>
    <cellStyle name="Hyperlink" xfId="13" builtinId="8" hidden="1"/>
    <cellStyle name="Hyperlink" xfId="9" builtinId="8" hidden="1"/>
    <cellStyle name="Hyperlink" xfId="11" builtinId="8" hidden="1"/>
    <cellStyle name="Hyperlink" xfId="33" builtinId="8" hidden="1"/>
    <cellStyle name="Hyperlink" xfId="39" builtinId="8" hidden="1"/>
    <cellStyle name="Hyperlink" xfId="7" builtinId="8" hidden="1"/>
    <cellStyle name="Hyperlink" xfId="37" builtinId="8" hidden="1"/>
    <cellStyle name="Hyperlink" xfId="21" builtinId="8" hidden="1"/>
    <cellStyle name="Hyperlink" xfId="25" builtinId="8" hidden="1"/>
    <cellStyle name="Hyperlink" xfId="15" builtinId="8" hidden="1"/>
    <cellStyle name="Hyperlink" xfId="17" builtinId="8" hidden="1"/>
    <cellStyle name="Hyperlink" xfId="5" builtinId="8" hidden="1"/>
    <cellStyle name="Hyperlink" xfId="19" builtinId="8" hidden="1"/>
    <cellStyle name="Hyperlink" xfId="3" builtinId="8" hidden="1"/>
    <cellStyle name="Hyperlink" xfId="35" builtinId="8" hidden="1"/>
    <cellStyle name="Hyperlink" xfId="23" builtinId="8" hidden="1"/>
    <cellStyle name="Hyperlink" xfId="29" builtinId="8" hidden="1"/>
    <cellStyle name="Hyperlink" xfId="31" builtinId="8" hidden="1"/>
    <cellStyle name="Hyperlink" xfId="27" builtinId="8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hristiena Dewikumara" id="{73C20AE7-A190-4314-93AD-B5523BF844FE}" userId="" providerId="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3" dT="2026-02-09T07:44:06.12" personId="{73C20AE7-A190-4314-93AD-B5523BF844FE}" id="{714B120F-E81E-41A6-BE6C-F71816E81A95}">
    <text>1 return ticket</text>
  </threadedComment>
  <threadedComment ref="F14" dT="2026-02-09T07:44:06.12" personId="{73C20AE7-A190-4314-93AD-B5523BF844FE}" id="{54885E2C-A8A3-42F5-8867-ED7238131007}">
    <text>1 return ticket</text>
  </threadedComment>
  <threadedComment ref="F15" dT="2026-02-09T07:44:06.12" personId="{73C20AE7-A190-4314-93AD-B5523BF844FE}" id="{57775CE6-63FB-42FB-94AC-594897AF03CE}">
    <text>1 return ticket</text>
  </threadedComment>
  <threadedComment ref="F16" dT="2026-02-09T07:44:23.47" personId="{73C20AE7-A190-4314-93AD-B5523BF844FE}" id="{405A1D52-D9F8-4473-874E-A73BDB9A4985}">
    <text>1 return ticket</text>
  </threadedComment>
  <threadedComment ref="F37" dT="2026-02-09T07:44:06.12" personId="{73C20AE7-A190-4314-93AD-B5523BF844FE}" id="{6AB2D393-05D4-4FEE-93F5-EF5EA16B53E9}">
    <text>1 return ticket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A1E31-9D0F-4F7D-82C7-1A20756581A5}">
  <dimension ref="A1:Q87"/>
  <sheetViews>
    <sheetView tabSelected="1" zoomScale="80" zoomScaleNormal="80" workbookViewId="0">
      <pane ySplit="5" topLeftCell="A36" activePane="bottomLeft" state="frozen"/>
      <selection pane="bottomLeft" activeCell="A52" sqref="A52"/>
    </sheetView>
  </sheetViews>
  <sheetFormatPr defaultColWidth="10.875" defaultRowHeight="14.25" customHeight="1" x14ac:dyDescent="0.5"/>
  <cols>
    <col min="1" max="1" width="10.875" style="15"/>
    <col min="2" max="2" width="27.75" style="7" customWidth="1"/>
    <col min="3" max="3" width="56.25" style="7" customWidth="1"/>
    <col min="4" max="4" width="14.375" style="48" customWidth="1"/>
    <col min="5" max="5" width="14.375" style="49" customWidth="1"/>
    <col min="6" max="6" width="14.3125" style="49" customWidth="1"/>
    <col min="7" max="7" width="14.375" style="50" customWidth="1"/>
    <col min="8" max="8" width="17.25" style="50" bestFit="1" customWidth="1"/>
    <col min="9" max="9" width="54.5" style="51" customWidth="1"/>
    <col min="10" max="10" width="17.875" style="7" customWidth="1"/>
    <col min="11" max="11" width="10.875" style="7" bestFit="1" customWidth="1"/>
    <col min="12" max="16384" width="10.875" style="7"/>
  </cols>
  <sheetData>
    <row r="1" spans="1:17" ht="14.25" customHeight="1" x14ac:dyDescent="0.5">
      <c r="A1" s="15" t="s">
        <v>0</v>
      </c>
      <c r="B1" s="1" t="s">
        <v>1</v>
      </c>
      <c r="C1" s="1"/>
      <c r="D1" s="2"/>
      <c r="E1" s="3"/>
      <c r="F1" s="3"/>
      <c r="G1" s="4"/>
      <c r="H1" s="4"/>
      <c r="I1" s="5"/>
      <c r="J1" s="6"/>
      <c r="K1" s="6"/>
    </row>
    <row r="2" spans="1:17" ht="14.25" customHeight="1" x14ac:dyDescent="0.5">
      <c r="A2" s="16" t="s">
        <v>2</v>
      </c>
      <c r="B2" s="1" t="s">
        <v>25</v>
      </c>
      <c r="C2" s="1"/>
      <c r="D2" s="2"/>
      <c r="E2" s="3"/>
      <c r="F2" s="3"/>
      <c r="G2" s="4"/>
      <c r="H2" s="4"/>
      <c r="I2" s="5"/>
      <c r="J2" s="6"/>
      <c r="K2" s="6"/>
    </row>
    <row r="3" spans="1:17" ht="14.25" customHeight="1" x14ac:dyDescent="0.5">
      <c r="A3" s="16" t="s">
        <v>3</v>
      </c>
      <c r="B3" s="7" t="s">
        <v>26</v>
      </c>
      <c r="D3" s="2"/>
      <c r="E3" s="3"/>
      <c r="F3" s="3"/>
      <c r="G3" s="4"/>
      <c r="H3" s="4"/>
      <c r="I3" s="5"/>
      <c r="J3" s="6"/>
      <c r="K3" s="6"/>
    </row>
    <row r="4" spans="1:17" ht="14.25" customHeight="1" x14ac:dyDescent="0.5">
      <c r="A4" s="56"/>
      <c r="B4" s="9"/>
      <c r="C4" s="1"/>
      <c r="D4" s="57" t="s">
        <v>4</v>
      </c>
      <c r="E4" s="62">
        <v>11500</v>
      </c>
      <c r="F4" s="62"/>
      <c r="G4" s="4"/>
      <c r="H4" s="4"/>
      <c r="I4" s="10"/>
      <c r="J4" s="11"/>
      <c r="K4" s="6"/>
    </row>
    <row r="5" spans="1:17" s="15" customFormat="1" ht="14.25" customHeight="1" x14ac:dyDescent="0.5">
      <c r="A5" s="12" t="s">
        <v>0</v>
      </c>
      <c r="B5" s="12"/>
      <c r="C5" s="12"/>
      <c r="D5" s="12" t="s">
        <v>5</v>
      </c>
      <c r="E5" s="12" t="s">
        <v>6</v>
      </c>
      <c r="F5" s="12" t="s">
        <v>47</v>
      </c>
      <c r="G5" s="13" t="s">
        <v>27</v>
      </c>
      <c r="H5" s="13" t="s">
        <v>28</v>
      </c>
      <c r="I5" s="52" t="s">
        <v>7</v>
      </c>
      <c r="J5" s="14"/>
      <c r="K5" s="14"/>
    </row>
    <row r="6" spans="1:17" ht="14.25" customHeight="1" x14ac:dyDescent="0.5">
      <c r="A6" s="20" t="s">
        <v>44</v>
      </c>
      <c r="B6" s="20"/>
      <c r="C6" s="20"/>
      <c r="D6" s="21"/>
      <c r="E6" s="22"/>
      <c r="F6" s="22"/>
      <c r="G6" s="23"/>
      <c r="H6" s="24">
        <f>SUM(H17,H27)</f>
        <v>94451280</v>
      </c>
      <c r="I6" s="71" t="s">
        <v>63</v>
      </c>
      <c r="J6" s="1"/>
      <c r="K6" s="1"/>
      <c r="L6" s="1"/>
      <c r="M6" s="34"/>
      <c r="N6" s="35"/>
      <c r="O6" s="14"/>
      <c r="P6" s="6"/>
      <c r="Q6" s="6"/>
    </row>
    <row r="7" spans="1:17" ht="14.25" customHeight="1" x14ac:dyDescent="0.5">
      <c r="A7" s="16" t="s">
        <v>8</v>
      </c>
      <c r="B7" s="1"/>
      <c r="C7" s="1"/>
      <c r="D7" s="2"/>
      <c r="E7" s="3"/>
      <c r="F7" s="3"/>
      <c r="G7" s="4"/>
      <c r="H7" s="4"/>
      <c r="I7" s="54"/>
      <c r="J7" s="6"/>
      <c r="K7" s="6"/>
    </row>
    <row r="8" spans="1:17" ht="14.25" customHeight="1" x14ac:dyDescent="0.5">
      <c r="A8" s="16"/>
      <c r="B8" s="1" t="s">
        <v>29</v>
      </c>
      <c r="C8" s="1"/>
      <c r="D8" s="2" t="s">
        <v>9</v>
      </c>
      <c r="E8" s="3">
        <f>SUM(E13:E16)</f>
        <v>57</v>
      </c>
      <c r="F8" s="3">
        <v>3</v>
      </c>
      <c r="G8" s="4"/>
      <c r="H8" s="4">
        <f>G8*F8*E8</f>
        <v>0</v>
      </c>
      <c r="I8" s="54" t="s">
        <v>65</v>
      </c>
      <c r="J8" s="6"/>
      <c r="K8" s="6"/>
    </row>
    <row r="9" spans="1:17" ht="33.75" customHeight="1" x14ac:dyDescent="0.5">
      <c r="B9" s="25" t="s">
        <v>45</v>
      </c>
      <c r="C9" s="25"/>
      <c r="D9" s="26" t="s">
        <v>9</v>
      </c>
      <c r="E9" s="27">
        <f>SUM(E13:E14)</f>
        <v>55</v>
      </c>
      <c r="F9" s="27">
        <v>3</v>
      </c>
      <c r="G9" s="4"/>
      <c r="H9" s="4">
        <v>87450000</v>
      </c>
      <c r="I9" s="75" t="s">
        <v>39</v>
      </c>
      <c r="J9" s="6"/>
      <c r="K9" s="6"/>
    </row>
    <row r="10" spans="1:17" ht="33.75" customHeight="1" x14ac:dyDescent="0.5">
      <c r="B10" s="72" t="s">
        <v>38</v>
      </c>
      <c r="C10" s="72"/>
      <c r="D10" s="73" t="s">
        <v>9</v>
      </c>
      <c r="E10" s="74">
        <v>2</v>
      </c>
      <c r="F10" s="74">
        <v>3</v>
      </c>
      <c r="G10" s="76"/>
      <c r="H10" s="4">
        <v>7001280</v>
      </c>
      <c r="I10" s="75"/>
      <c r="J10" s="6"/>
      <c r="K10" s="6"/>
    </row>
    <row r="11" spans="1:17" ht="30" x14ac:dyDescent="0.5">
      <c r="B11" s="25" t="s">
        <v>50</v>
      </c>
      <c r="C11" s="25"/>
      <c r="D11" s="26" t="s">
        <v>9</v>
      </c>
      <c r="E11" s="27">
        <f>E8</f>
        <v>57</v>
      </c>
      <c r="F11" s="27">
        <v>2</v>
      </c>
      <c r="G11" s="4"/>
      <c r="H11" s="4">
        <f>G11*F11*E11</f>
        <v>0</v>
      </c>
      <c r="I11" s="63" t="s">
        <v>51</v>
      </c>
      <c r="J11" s="6"/>
      <c r="K11" s="6"/>
    </row>
    <row r="12" spans="1:17" ht="54.75" customHeight="1" x14ac:dyDescent="0.5">
      <c r="B12" s="25" t="s">
        <v>30</v>
      </c>
      <c r="C12" s="25"/>
      <c r="D12" s="26"/>
      <c r="E12" s="3"/>
      <c r="F12" s="3"/>
      <c r="G12" s="4"/>
      <c r="H12" s="4"/>
      <c r="I12" s="54" t="s">
        <v>67</v>
      </c>
      <c r="J12"/>
      <c r="K12"/>
      <c r="L12"/>
    </row>
    <row r="13" spans="1:17" ht="14.25" customHeight="1" x14ac:dyDescent="0.5">
      <c r="B13" s="25"/>
      <c r="C13" s="25" t="s">
        <v>32</v>
      </c>
      <c r="D13" s="26" t="s">
        <v>10</v>
      </c>
      <c r="E13" s="3">
        <v>25</v>
      </c>
      <c r="F13" s="3">
        <v>1</v>
      </c>
      <c r="G13" s="4"/>
      <c r="H13" s="4">
        <f>G13*F13*E13</f>
        <v>0</v>
      </c>
      <c r="I13" s="75" t="s">
        <v>33</v>
      </c>
      <c r="J13"/>
      <c r="K13"/>
      <c r="L13"/>
    </row>
    <row r="14" spans="1:17" ht="14.25" customHeight="1" x14ac:dyDescent="0.5">
      <c r="B14" s="25"/>
      <c r="C14" s="1" t="s">
        <v>31</v>
      </c>
      <c r="D14" s="26" t="s">
        <v>10</v>
      </c>
      <c r="E14" s="3">
        <v>30</v>
      </c>
      <c r="F14" s="3">
        <v>1</v>
      </c>
      <c r="G14" s="4"/>
      <c r="H14" s="4">
        <f>G14*F14*E14</f>
        <v>0</v>
      </c>
      <c r="I14" s="75"/>
      <c r="J14" s="1"/>
      <c r="K14"/>
      <c r="L14"/>
    </row>
    <row r="15" spans="1:17" ht="14.25" customHeight="1" x14ac:dyDescent="0.5">
      <c r="B15" s="25"/>
      <c r="C15" s="1" t="s">
        <v>48</v>
      </c>
      <c r="D15" s="26" t="s">
        <v>10</v>
      </c>
      <c r="E15" s="3">
        <v>1</v>
      </c>
      <c r="F15" s="3">
        <v>1</v>
      </c>
      <c r="G15" s="4"/>
      <c r="H15" s="4">
        <f>G15*F15*E15</f>
        <v>0</v>
      </c>
      <c r="I15" s="75"/>
      <c r="J15" s="1"/>
      <c r="K15"/>
      <c r="L15"/>
    </row>
    <row r="16" spans="1:17" ht="14.25" customHeight="1" x14ac:dyDescent="0.5">
      <c r="B16" s="1"/>
      <c r="C16" s="1" t="s">
        <v>49</v>
      </c>
      <c r="D16" s="26" t="s">
        <v>10</v>
      </c>
      <c r="E16" s="3">
        <v>1</v>
      </c>
      <c r="F16" s="3">
        <v>1</v>
      </c>
      <c r="G16" s="4"/>
      <c r="H16" s="4">
        <f>G16*F16*E16</f>
        <v>0</v>
      </c>
      <c r="I16" s="75"/>
      <c r="J16" s="1"/>
      <c r="K16"/>
      <c r="L16"/>
    </row>
    <row r="17" spans="1:17" s="28" customFormat="1" ht="14.25" customHeight="1" x14ac:dyDescent="0.5">
      <c r="A17" s="65"/>
      <c r="B17" s="66" t="s">
        <v>11</v>
      </c>
      <c r="C17" s="66"/>
      <c r="D17" s="67"/>
      <c r="E17" s="68"/>
      <c r="F17" s="68"/>
      <c r="G17" s="69"/>
      <c r="H17" s="69">
        <f>SUM(H8:H16)</f>
        <v>94451280</v>
      </c>
      <c r="I17" s="70"/>
    </row>
    <row r="18" spans="1:17" ht="14.25" customHeight="1" x14ac:dyDescent="0.5">
      <c r="A18" s="16" t="s">
        <v>12</v>
      </c>
      <c r="B18" s="33"/>
      <c r="C18" s="33"/>
      <c r="D18" s="17"/>
      <c r="E18" s="18"/>
      <c r="F18" s="18"/>
      <c r="G18" s="19"/>
      <c r="H18" s="4"/>
      <c r="I18" s="53"/>
      <c r="J18" s="6"/>
      <c r="K18" s="6"/>
    </row>
    <row r="19" spans="1:17" ht="14.25" customHeight="1" x14ac:dyDescent="0.5">
      <c r="B19" s="25" t="s">
        <v>16</v>
      </c>
      <c r="C19" s="25"/>
      <c r="D19" s="26" t="s">
        <v>14</v>
      </c>
      <c r="E19" s="3">
        <v>3</v>
      </c>
      <c r="F19" s="3">
        <v>2</v>
      </c>
      <c r="G19" s="4"/>
      <c r="H19" s="4">
        <f>G19*F19*E19</f>
        <v>0</v>
      </c>
      <c r="I19" s="54"/>
      <c r="J19" s="6"/>
      <c r="K19" s="6"/>
    </row>
    <row r="20" spans="1:17" ht="14.1" customHeight="1" x14ac:dyDescent="0.5">
      <c r="B20" s="25" t="s">
        <v>34</v>
      </c>
      <c r="C20" s="25"/>
      <c r="D20" s="26" t="s">
        <v>14</v>
      </c>
      <c r="E20" s="3">
        <v>60</v>
      </c>
      <c r="F20" s="3">
        <v>2</v>
      </c>
      <c r="G20" s="4"/>
      <c r="H20" s="4">
        <f>G20*F20*E20</f>
        <v>0</v>
      </c>
      <c r="I20" s="54"/>
      <c r="J20" s="6"/>
      <c r="K20" s="6"/>
    </row>
    <row r="21" spans="1:17" ht="14.25" customHeight="1" x14ac:dyDescent="0.5">
      <c r="B21" s="25" t="s">
        <v>53</v>
      </c>
      <c r="C21" s="25"/>
      <c r="D21" s="26" t="s">
        <v>14</v>
      </c>
      <c r="E21" s="3">
        <v>2</v>
      </c>
      <c r="F21" s="3">
        <v>1</v>
      </c>
      <c r="G21" s="4"/>
      <c r="H21" s="4">
        <f>G21*F21*E21</f>
        <v>0</v>
      </c>
      <c r="I21" s="54"/>
      <c r="J21" s="6"/>
      <c r="K21" s="6"/>
    </row>
    <row r="22" spans="1:17" ht="14.25" customHeight="1" x14ac:dyDescent="0.5">
      <c r="B22" s="25" t="s">
        <v>54</v>
      </c>
      <c r="C22" s="25"/>
      <c r="D22" s="26" t="s">
        <v>55</v>
      </c>
      <c r="E22" s="3">
        <v>60</v>
      </c>
      <c r="F22" s="3">
        <v>1</v>
      </c>
      <c r="G22" s="4"/>
      <c r="H22" s="4">
        <f>G22*F22*E22</f>
        <v>0</v>
      </c>
      <c r="I22" s="54"/>
      <c r="J22" s="6"/>
      <c r="K22" s="6"/>
    </row>
    <row r="23" spans="1:17" ht="14.25" customHeight="1" x14ac:dyDescent="0.5">
      <c r="B23" s="25" t="s">
        <v>17</v>
      </c>
      <c r="C23" s="25"/>
      <c r="D23" s="26" t="s">
        <v>52</v>
      </c>
      <c r="E23" s="3">
        <v>2</v>
      </c>
      <c r="F23" s="3">
        <v>2</v>
      </c>
      <c r="G23" s="4"/>
      <c r="H23" s="4">
        <f>G23*F23*E23</f>
        <v>0</v>
      </c>
      <c r="I23" s="54" t="s">
        <v>18</v>
      </c>
      <c r="J23" s="6"/>
      <c r="K23" s="6"/>
    </row>
    <row r="24" spans="1:17" ht="14.25" customHeight="1" x14ac:dyDescent="0.5">
      <c r="B24" s="25" t="s">
        <v>43</v>
      </c>
      <c r="C24" s="25"/>
      <c r="D24" s="2" t="s">
        <v>14</v>
      </c>
      <c r="E24" s="3">
        <v>1</v>
      </c>
      <c r="F24" s="3">
        <v>1</v>
      </c>
      <c r="G24" s="4"/>
      <c r="H24" s="4">
        <f>G24*F24*E24</f>
        <v>0</v>
      </c>
      <c r="I24" s="54"/>
      <c r="J24" s="6"/>
      <c r="K24" s="6"/>
    </row>
    <row r="25" spans="1:17" ht="14.25" customHeight="1" x14ac:dyDescent="0.5">
      <c r="B25" s="25" t="s">
        <v>19</v>
      </c>
      <c r="C25" s="25"/>
      <c r="D25" s="2" t="s">
        <v>56</v>
      </c>
      <c r="E25" s="3">
        <v>1</v>
      </c>
      <c r="F25" s="3">
        <v>1</v>
      </c>
      <c r="G25" s="4"/>
      <c r="H25" s="4">
        <f>G25*F25*E25</f>
        <v>0</v>
      </c>
      <c r="I25" s="54"/>
      <c r="J25" s="6"/>
      <c r="K25" s="6"/>
    </row>
    <row r="26" spans="1:17" ht="30" x14ac:dyDescent="0.5">
      <c r="B26" s="25" t="s">
        <v>13</v>
      </c>
      <c r="C26" s="25"/>
      <c r="D26" s="26" t="s">
        <v>56</v>
      </c>
      <c r="E26" s="64">
        <v>0.15</v>
      </c>
      <c r="F26" s="3"/>
      <c r="G26" s="4"/>
      <c r="H26" s="4"/>
      <c r="I26" s="54" t="s">
        <v>57</v>
      </c>
      <c r="J26" s="6"/>
      <c r="K26" s="6"/>
    </row>
    <row r="27" spans="1:17" s="32" customFormat="1" ht="14.25" customHeight="1" x14ac:dyDescent="0.5">
      <c r="A27" s="65"/>
      <c r="B27" s="66" t="s">
        <v>11</v>
      </c>
      <c r="C27" s="65"/>
      <c r="D27" s="67"/>
      <c r="E27" s="68"/>
      <c r="F27" s="68"/>
      <c r="G27" s="69"/>
      <c r="H27" s="69">
        <f>SUM(H19:H26)</f>
        <v>0</v>
      </c>
      <c r="I27" s="55"/>
    </row>
    <row r="28" spans="1:17" s="32" customFormat="1" ht="14.25" customHeight="1" x14ac:dyDescent="0.5">
      <c r="A28" s="28"/>
      <c r="B28" s="29"/>
      <c r="C28" s="29"/>
      <c r="D28" s="30"/>
      <c r="E28" s="31"/>
      <c r="F28" s="31"/>
      <c r="G28" s="8"/>
      <c r="H28" s="8"/>
      <c r="I28" s="55"/>
    </row>
    <row r="29" spans="1:17" ht="14.25" customHeight="1" x14ac:dyDescent="0.5">
      <c r="A29" s="20" t="s">
        <v>37</v>
      </c>
      <c r="B29" s="20"/>
      <c r="C29" s="20"/>
      <c r="D29" s="21"/>
      <c r="E29" s="22"/>
      <c r="F29" s="22"/>
      <c r="G29" s="23"/>
      <c r="H29" s="24">
        <f>SUM(H41,H50)</f>
        <v>165563040</v>
      </c>
      <c r="I29" s="71" t="s">
        <v>62</v>
      </c>
      <c r="J29" s="1"/>
      <c r="K29" s="1"/>
      <c r="L29" s="1"/>
      <c r="M29" s="34"/>
      <c r="N29" s="35"/>
      <c r="O29" s="14"/>
      <c r="P29" s="6"/>
      <c r="Q29" s="6"/>
    </row>
    <row r="30" spans="1:17" ht="14.25" customHeight="1" x14ac:dyDescent="0.5">
      <c r="A30" s="16" t="s">
        <v>8</v>
      </c>
      <c r="B30" s="1"/>
      <c r="C30" s="1"/>
      <c r="D30" s="2"/>
      <c r="E30" s="3"/>
      <c r="F30" s="3"/>
      <c r="G30" s="4"/>
      <c r="H30" s="4"/>
      <c r="I30" s="54"/>
      <c r="J30" s="6"/>
      <c r="K30" s="6"/>
    </row>
    <row r="31" spans="1:17" ht="14.25" customHeight="1" x14ac:dyDescent="0.5">
      <c r="A31" s="16"/>
      <c r="B31" s="1" t="s">
        <v>20</v>
      </c>
      <c r="C31" s="1"/>
      <c r="D31" s="2" t="s">
        <v>9</v>
      </c>
      <c r="E31" s="3">
        <v>32</v>
      </c>
      <c r="F31" s="3">
        <v>2</v>
      </c>
      <c r="G31" s="4"/>
      <c r="H31" s="4">
        <f>G31*F31*E31</f>
        <v>0</v>
      </c>
      <c r="I31" s="54" t="s">
        <v>68</v>
      </c>
      <c r="J31" s="6"/>
      <c r="K31" s="6"/>
    </row>
    <row r="32" spans="1:17" ht="45" x14ac:dyDescent="0.5">
      <c r="B32" s="72" t="s">
        <v>66</v>
      </c>
      <c r="C32" s="72"/>
      <c r="D32" s="73" t="s">
        <v>9</v>
      </c>
      <c r="E32" s="74">
        <f>SUM(E37:E39)</f>
        <v>32</v>
      </c>
      <c r="F32" s="74">
        <v>2</v>
      </c>
      <c r="G32" s="4"/>
      <c r="H32" s="4">
        <v>33920000</v>
      </c>
      <c r="I32" s="54" t="s">
        <v>35</v>
      </c>
      <c r="J32" s="6"/>
      <c r="K32" s="6"/>
    </row>
    <row r="33" spans="1:12" ht="14.25" customHeight="1" x14ac:dyDescent="0.5">
      <c r="B33" s="72" t="s">
        <v>46</v>
      </c>
      <c r="C33" s="72"/>
      <c r="D33" s="73" t="s">
        <v>9</v>
      </c>
      <c r="E33" s="74">
        <v>2</v>
      </c>
      <c r="F33" s="74">
        <v>2</v>
      </c>
      <c r="G33" s="77"/>
      <c r="H33" s="4">
        <v>6343040</v>
      </c>
      <c r="I33" s="54"/>
      <c r="J33" s="6"/>
      <c r="K33" s="6"/>
    </row>
    <row r="34" spans="1:12" ht="14.25" customHeight="1" x14ac:dyDescent="0.5">
      <c r="B34" s="25" t="s">
        <v>58</v>
      </c>
      <c r="C34" s="25"/>
      <c r="D34" s="26" t="s">
        <v>9</v>
      </c>
      <c r="E34" s="27">
        <v>2</v>
      </c>
      <c r="F34" s="27">
        <v>2</v>
      </c>
      <c r="G34" s="4"/>
      <c r="H34" s="4">
        <f>G34*F34*E34</f>
        <v>0</v>
      </c>
      <c r="I34" s="54"/>
      <c r="J34" s="6"/>
      <c r="K34" s="6"/>
    </row>
    <row r="35" spans="1:12" ht="14.25" customHeight="1" x14ac:dyDescent="0.5">
      <c r="B35" s="25" t="s">
        <v>59</v>
      </c>
      <c r="C35" s="25"/>
      <c r="D35" s="26" t="s">
        <v>9</v>
      </c>
      <c r="E35" s="27">
        <f>E31</f>
        <v>32</v>
      </c>
      <c r="F35" s="27">
        <v>2</v>
      </c>
      <c r="G35" s="4"/>
      <c r="H35" s="4">
        <f>G35*F35*E35</f>
        <v>0</v>
      </c>
      <c r="I35" s="54"/>
      <c r="J35" s="6"/>
      <c r="K35" s="6"/>
    </row>
    <row r="36" spans="1:12" ht="52.9" customHeight="1" x14ac:dyDescent="0.5">
      <c r="B36" s="25" t="s">
        <v>30</v>
      </c>
      <c r="C36" s="25"/>
      <c r="D36" s="26"/>
      <c r="E36" s="3"/>
      <c r="F36" s="3"/>
      <c r="G36" s="4"/>
      <c r="H36" s="4"/>
      <c r="I36" s="54" t="s">
        <v>67</v>
      </c>
      <c r="J36"/>
      <c r="K36"/>
      <c r="L36"/>
    </row>
    <row r="37" spans="1:12" ht="14.25" customHeight="1" x14ac:dyDescent="0.5">
      <c r="B37" s="25"/>
      <c r="C37" s="25" t="s">
        <v>40</v>
      </c>
      <c r="D37" s="26" t="s">
        <v>10</v>
      </c>
      <c r="E37" s="3">
        <v>30</v>
      </c>
      <c r="F37" s="3">
        <v>1</v>
      </c>
      <c r="G37" s="4"/>
      <c r="H37" s="4">
        <f>G37*F37*E37</f>
        <v>0</v>
      </c>
      <c r="I37" s="75" t="s">
        <v>33</v>
      </c>
      <c r="J37"/>
      <c r="K37"/>
      <c r="L37"/>
    </row>
    <row r="38" spans="1:12" ht="14.25" customHeight="1" x14ac:dyDescent="0.5">
      <c r="B38" s="25"/>
      <c r="C38" s="1" t="s">
        <v>41</v>
      </c>
      <c r="D38" s="26" t="s">
        <v>10</v>
      </c>
      <c r="E38" s="3">
        <v>1</v>
      </c>
      <c r="F38" s="3">
        <v>1</v>
      </c>
      <c r="G38" s="4"/>
      <c r="H38" s="4">
        <f>G38*F38*E38</f>
        <v>0</v>
      </c>
      <c r="I38" s="75"/>
      <c r="J38" s="1"/>
      <c r="K38"/>
      <c r="L38"/>
    </row>
    <row r="39" spans="1:12" ht="14.25" customHeight="1" x14ac:dyDescent="0.5">
      <c r="B39" s="25"/>
      <c r="C39" s="1" t="s">
        <v>42</v>
      </c>
      <c r="D39" s="26" t="s">
        <v>10</v>
      </c>
      <c r="E39" s="3">
        <v>1</v>
      </c>
      <c r="F39" s="3">
        <v>1</v>
      </c>
      <c r="G39" s="4"/>
      <c r="H39" s="4">
        <f>G39*F39*E39</f>
        <v>0</v>
      </c>
      <c r="I39" s="75"/>
      <c r="J39" s="1"/>
      <c r="K39"/>
      <c r="L39"/>
    </row>
    <row r="40" spans="1:12" ht="14.25" customHeight="1" x14ac:dyDescent="0.5">
      <c r="B40" s="1"/>
      <c r="I40" s="75"/>
      <c r="J40" s="1"/>
      <c r="K40"/>
      <c r="L40"/>
    </row>
    <row r="41" spans="1:12" s="32" customFormat="1" ht="14.25" customHeight="1" x14ac:dyDescent="0.5">
      <c r="A41" s="65"/>
      <c r="B41" s="66" t="s">
        <v>11</v>
      </c>
      <c r="C41" s="66"/>
      <c r="D41" s="67"/>
      <c r="E41" s="68"/>
      <c r="F41" s="68"/>
      <c r="G41" s="69"/>
      <c r="H41" s="69">
        <v>165563040</v>
      </c>
      <c r="I41" s="55"/>
    </row>
    <row r="42" spans="1:12" ht="14.25" customHeight="1" x14ac:dyDescent="0.5">
      <c r="A42" s="16" t="s">
        <v>12</v>
      </c>
      <c r="B42" s="33"/>
      <c r="C42" s="33"/>
      <c r="D42" s="17"/>
      <c r="E42" s="18"/>
      <c r="F42" s="18"/>
      <c r="G42" s="19"/>
      <c r="H42" s="4"/>
      <c r="I42" s="53"/>
      <c r="J42" s="6"/>
      <c r="K42" s="6"/>
    </row>
    <row r="43" spans="1:12" ht="14.25" customHeight="1" x14ac:dyDescent="0.5">
      <c r="B43" s="25" t="s">
        <v>16</v>
      </c>
      <c r="C43" s="25"/>
      <c r="D43" s="26" t="s">
        <v>14</v>
      </c>
      <c r="E43" s="3">
        <v>1</v>
      </c>
      <c r="F43" s="3">
        <v>1</v>
      </c>
      <c r="G43" s="4"/>
      <c r="H43" s="4">
        <f>G43*F43*E43</f>
        <v>0</v>
      </c>
      <c r="I43" s="54"/>
      <c r="J43" s="6"/>
      <c r="K43" s="6"/>
    </row>
    <row r="44" spans="1:12" ht="14.1" customHeight="1" x14ac:dyDescent="0.5">
      <c r="B44" s="25" t="s">
        <v>36</v>
      </c>
      <c r="C44" s="25"/>
      <c r="D44" s="26" t="s">
        <v>14</v>
      </c>
      <c r="E44" s="3">
        <v>50</v>
      </c>
      <c r="F44" s="3">
        <v>1</v>
      </c>
      <c r="G44" s="4"/>
      <c r="H44" s="4">
        <f>G44*F44*E44</f>
        <v>0</v>
      </c>
      <c r="I44" s="54"/>
      <c r="J44" s="6"/>
      <c r="K44" s="6"/>
    </row>
    <row r="45" spans="1:12" ht="14.25" customHeight="1" x14ac:dyDescent="0.5">
      <c r="B45" s="25" t="s">
        <v>61</v>
      </c>
      <c r="C45" s="25"/>
      <c r="D45" s="26" t="s">
        <v>14</v>
      </c>
      <c r="E45" s="3">
        <v>1</v>
      </c>
      <c r="F45" s="3">
        <v>1</v>
      </c>
      <c r="G45" s="4"/>
      <c r="H45" s="4">
        <f>G45*F45*E45</f>
        <v>0</v>
      </c>
      <c r="I45" s="54"/>
      <c r="J45" s="6"/>
      <c r="K45" s="6"/>
    </row>
    <row r="46" spans="1:12" ht="14.25" customHeight="1" x14ac:dyDescent="0.5">
      <c r="B46" s="25" t="s">
        <v>60</v>
      </c>
      <c r="C46" s="25"/>
      <c r="D46" s="26" t="s">
        <v>14</v>
      </c>
      <c r="E46" s="3">
        <v>50</v>
      </c>
      <c r="F46" s="3">
        <v>1</v>
      </c>
      <c r="G46" s="4"/>
      <c r="H46" s="4">
        <f>G46*F46*E46</f>
        <v>0</v>
      </c>
      <c r="I46" s="54"/>
      <c r="J46" s="6"/>
      <c r="K46" s="6"/>
    </row>
    <row r="47" spans="1:12" ht="14.25" customHeight="1" x14ac:dyDescent="0.5">
      <c r="B47" s="25" t="s">
        <v>43</v>
      </c>
      <c r="C47" s="25"/>
      <c r="D47" s="26" t="s">
        <v>14</v>
      </c>
      <c r="E47" s="3">
        <v>1</v>
      </c>
      <c r="F47" s="3">
        <v>1</v>
      </c>
      <c r="G47" s="4"/>
      <c r="H47" s="4">
        <f>G47*F47*E47</f>
        <v>0</v>
      </c>
      <c r="I47" s="54"/>
      <c r="J47" s="6"/>
      <c r="K47" s="6"/>
    </row>
    <row r="48" spans="1:12" ht="14.25" customHeight="1" x14ac:dyDescent="0.5">
      <c r="B48" s="25" t="s">
        <v>19</v>
      </c>
      <c r="C48" s="25"/>
      <c r="D48" s="2" t="s">
        <v>56</v>
      </c>
      <c r="E48" s="3">
        <v>1</v>
      </c>
      <c r="F48" s="3">
        <v>1</v>
      </c>
      <c r="G48" s="4"/>
      <c r="H48" s="4">
        <f>G48*F48*E48</f>
        <v>0</v>
      </c>
      <c r="I48" s="54"/>
      <c r="J48" s="6"/>
      <c r="K48" s="6"/>
    </row>
    <row r="49" spans="1:11" ht="14.25" customHeight="1" x14ac:dyDescent="0.5">
      <c r="B49" s="25" t="s">
        <v>13</v>
      </c>
      <c r="C49" s="25"/>
      <c r="D49" s="26" t="s">
        <v>56</v>
      </c>
      <c r="E49" s="64"/>
      <c r="F49" s="3"/>
      <c r="G49" s="4"/>
      <c r="H49" s="4">
        <f>G49*F49*E49</f>
        <v>0</v>
      </c>
      <c r="I49" s="54" t="s">
        <v>15</v>
      </c>
      <c r="J49" s="6"/>
      <c r="K49" s="6"/>
    </row>
    <row r="50" spans="1:11" s="32" customFormat="1" ht="14.25" customHeight="1" x14ac:dyDescent="0.5">
      <c r="A50" s="65"/>
      <c r="B50" s="66" t="s">
        <v>11</v>
      </c>
      <c r="C50" s="65"/>
      <c r="D50" s="67"/>
      <c r="E50" s="68"/>
      <c r="F50" s="68"/>
      <c r="G50" s="69"/>
      <c r="H50" s="69">
        <f>SUM(H43:H49)</f>
        <v>0</v>
      </c>
      <c r="I50" s="55"/>
    </row>
    <row r="51" spans="1:11" s="32" customFormat="1" ht="14.25" customHeight="1" x14ac:dyDescent="0.5">
      <c r="A51" s="28"/>
      <c r="B51" s="29"/>
      <c r="C51" s="29"/>
      <c r="D51" s="30"/>
      <c r="E51" s="31"/>
      <c r="F51" s="31"/>
      <c r="G51" s="8"/>
      <c r="H51" s="8"/>
      <c r="I51" s="55"/>
    </row>
    <row r="52" spans="1:11" s="40" customFormat="1" ht="18.75" x14ac:dyDescent="0.5">
      <c r="A52" s="36" t="s">
        <v>69</v>
      </c>
      <c r="B52" s="36"/>
      <c r="C52" s="25"/>
      <c r="D52" s="41"/>
      <c r="E52" s="42"/>
      <c r="F52" s="42"/>
      <c r="G52" s="38"/>
      <c r="H52" s="58">
        <f>H17+H27+H41+H50</f>
        <v>260014320</v>
      </c>
      <c r="I52" s="79" t="s">
        <v>64</v>
      </c>
      <c r="J52" s="39"/>
      <c r="K52" s="39"/>
    </row>
    <row r="53" spans="1:11" s="40" customFormat="1" ht="18.75" x14ac:dyDescent="0.5">
      <c r="A53" s="36" t="s">
        <v>70</v>
      </c>
      <c r="B53" s="36"/>
      <c r="C53" s="36"/>
      <c r="D53" s="41"/>
      <c r="E53" s="42"/>
      <c r="F53" s="42"/>
      <c r="G53" s="37"/>
      <c r="H53" s="59">
        <f>ROUNDUP(H52,-3)</f>
        <v>260015000</v>
      </c>
      <c r="I53" s="79"/>
      <c r="J53" s="39"/>
      <c r="K53" s="39"/>
    </row>
    <row r="54" spans="1:11" s="40" customFormat="1" ht="18.75" x14ac:dyDescent="0.5">
      <c r="A54" s="36" t="s">
        <v>21</v>
      </c>
      <c r="B54" s="36"/>
      <c r="C54" s="36"/>
      <c r="D54" s="41"/>
      <c r="E54" s="42"/>
      <c r="F54" s="42"/>
      <c r="G54" s="37"/>
      <c r="H54" s="78">
        <f>H53/E4</f>
        <v>22610</v>
      </c>
      <c r="I54" s="79"/>
      <c r="J54" s="39"/>
      <c r="K54" s="39"/>
    </row>
    <row r="55" spans="1:11" s="40" customFormat="1" ht="18.75" x14ac:dyDescent="0.5">
      <c r="A55" s="36" t="s">
        <v>22</v>
      </c>
      <c r="B55" s="36"/>
      <c r="C55" s="36"/>
      <c r="D55" s="41"/>
      <c r="E55" s="42"/>
      <c r="F55" s="42"/>
      <c r="G55" s="37"/>
      <c r="H55" s="59">
        <f>ROUNDUP(H54,-2)</f>
        <v>22700</v>
      </c>
      <c r="I55" s="79"/>
      <c r="J55" s="39"/>
      <c r="K55" s="39"/>
    </row>
    <row r="56" spans="1:11" ht="14.25" customHeight="1" x14ac:dyDescent="0.5">
      <c r="A56" s="43"/>
      <c r="B56" s="43"/>
      <c r="C56" s="43"/>
      <c r="D56" s="44"/>
      <c r="E56" s="45"/>
      <c r="F56" s="45"/>
      <c r="G56" s="46"/>
      <c r="H56" s="47"/>
      <c r="I56" s="54"/>
      <c r="J56" s="6"/>
      <c r="K56" s="6"/>
    </row>
    <row r="57" spans="1:11" ht="14.25" customHeight="1" x14ac:dyDescent="0.5">
      <c r="A57" s="60" t="s">
        <v>23</v>
      </c>
      <c r="B57" s="61" t="s">
        <v>24</v>
      </c>
    </row>
    <row r="87" spans="1:9" s="32" customFormat="1" ht="14.25" customHeight="1" x14ac:dyDescent="0.5">
      <c r="A87" s="28"/>
      <c r="B87" s="29"/>
      <c r="C87" s="29"/>
      <c r="D87" s="30"/>
      <c r="E87" s="31"/>
      <c r="F87" s="31"/>
      <c r="G87" s="8"/>
      <c r="H87" s="8"/>
      <c r="I87" s="55"/>
    </row>
  </sheetData>
  <autoFilter ref="A5:I28" xr:uid="{6FAA1E31-9D0F-4F7D-82C7-1A20756581A5}"/>
  <mergeCells count="4">
    <mergeCell ref="I13:I16"/>
    <mergeCell ref="I37:I40"/>
    <mergeCell ref="I9:I10"/>
    <mergeCell ref="I52:I55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85086d-e8d4-4ee8-a5da-6c85aac7ac83" xsi:nil="true"/>
    <lcf76f155ced4ddcb4097134ff3c332f xmlns="87c49c7a-9635-4b10-982f-e3bb210ccaf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BC852EFD17ED42BB94277609D044C2" ma:contentTypeVersion="12" ma:contentTypeDescription="Create a new document." ma:contentTypeScope="" ma:versionID="c539a3671dfaac350adc1d278ead3407">
  <xsd:schema xmlns:xsd="http://www.w3.org/2001/XMLSchema" xmlns:xs="http://www.w3.org/2001/XMLSchema" xmlns:p="http://schemas.microsoft.com/office/2006/metadata/properties" xmlns:ns2="87c49c7a-9635-4b10-982f-e3bb210ccaf8" xmlns:ns3="c785086d-e8d4-4ee8-a5da-6c85aac7ac83" targetNamespace="http://schemas.microsoft.com/office/2006/metadata/properties" ma:root="true" ma:fieldsID="bba122191b14bcdc53f781f196970ebd" ns2:_="" ns3:_="">
    <xsd:import namespace="87c49c7a-9635-4b10-982f-e3bb210ccaf8"/>
    <xsd:import namespace="c785086d-e8d4-4ee8-a5da-6c85aac7ac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49c7a-9635-4b10-982f-e3bb210cca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0ffb2afa-0461-4a25-b7e7-e28982f86d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5086d-e8d4-4ee8-a5da-6c85aac7ac8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476e9b1-968e-42f3-bfe4-669751f51bf4}" ma:internalName="TaxCatchAll" ma:showField="CatchAllData" ma:web="c785086d-e8d4-4ee8-a5da-6c85aac7ac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F2A2FD-CE54-4F47-BDFB-6C29EE143C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451B95-1860-4D3E-8D31-BC43E8F72D7F}">
  <ds:schemaRefs>
    <ds:schemaRef ds:uri="http://schemas.microsoft.com/office/2006/metadata/properties"/>
    <ds:schemaRef ds:uri="http://schemas.microsoft.com/office/infopath/2007/PartnerControls"/>
    <ds:schemaRef ds:uri="c785086d-e8d4-4ee8-a5da-6c85aac7ac83"/>
    <ds:schemaRef ds:uri="87c49c7a-9635-4b10-982f-e3bb210ccaf8"/>
  </ds:schemaRefs>
</ds:datastoreItem>
</file>

<file path=customXml/itemProps3.xml><?xml version="1.0" encoding="utf-8"?>
<ds:datastoreItem xmlns:ds="http://schemas.openxmlformats.org/officeDocument/2006/customXml" ds:itemID="{99BE1024-2029-4650-830D-6AEB81C890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c49c7a-9635-4b10-982f-e3bb210ccaf8"/>
    <ds:schemaRef ds:uri="c785086d-e8d4-4ee8-a5da-6c85aac7ac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RISP-MSME-ID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Huong Pham</dc:creator>
  <cp:keywords/>
  <dc:description/>
  <cp:lastModifiedBy>ahmad Indra</cp:lastModifiedBy>
  <cp:revision/>
  <dcterms:created xsi:type="dcterms:W3CDTF">2017-03-15T07:31:23Z</dcterms:created>
  <dcterms:modified xsi:type="dcterms:W3CDTF">2026-02-10T12:42:03Z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0x010100F4BC852EFD17ED42BB94277609D044C2</vt:lpwstr>
  </property>
  <property fmtid="{D5CDD505-2E9C-101B-9397-08002B2CF9AE}" pid="3" name="MediaServiceImageTags">
    <vt:lpwstr/>
  </property>
</Properties>
</file>