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s-partner-integrations.egnyte.com/msoffice/wopi/files/0e0bc735-27d9-42a7-bf93-f231261fecd3/WOPIServiceId_TP_EGNYTE_PLUS/WOPIUserId_-/"/>
    </mc:Choice>
  </mc:AlternateContent>
  <xr:revisionPtr revIDLastSave="597" documentId="8_{C3D490D4-58CD-44FA-90BE-A12B5D2D1A5E}" xr6:coauthVersionLast="47" xr6:coauthVersionMax="47" xr10:uidLastSave="{E05FB88A-B039-4933-935A-ABF2DEA98466}"/>
  <bookViews>
    <workbookView xWindow="28680" yWindow="-120" windowWidth="29040" windowHeight="15720" tabRatio="726" activeTab="1" xr2:uid="{B20238D0-815D-425F-9423-BA7E72EB5618}"/>
  </bookViews>
  <sheets>
    <sheet name="Sheet1" sheetId="17" r:id="rId1"/>
    <sheet name="Act.Bud.rev" sheetId="21" r:id="rId2"/>
    <sheet name="4.2. Event 1" sheetId="11" state="hidden" r:id="rId3"/>
    <sheet name="Participants Cost" sheetId="16" state="hidden" r:id="rId4"/>
    <sheet name="Validation" sheetId="4" r:id="rId5"/>
  </sheets>
  <externalReferences>
    <externalReference r:id="rId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7" l="1"/>
  <c r="G39" i="21" l="1"/>
  <c r="K31" i="21"/>
  <c r="K30" i="21"/>
  <c r="J30" i="21"/>
  <c r="K29" i="21"/>
  <c r="K28" i="21" s="1"/>
  <c r="J29" i="21"/>
  <c r="K24" i="21"/>
  <c r="K22" i="21" s="1"/>
  <c r="J24" i="21"/>
  <c r="K23" i="21"/>
  <c r="J23" i="21"/>
  <c r="K19" i="21"/>
  <c r="K18" i="21"/>
  <c r="K15" i="21"/>
  <c r="K14" i="21" s="1"/>
  <c r="K12" i="21"/>
  <c r="K11" i="21" s="1"/>
  <c r="K17" i="21" l="1"/>
  <c r="K37" i="21" s="1"/>
  <c r="C2" i="17" l="1"/>
  <c r="D16" i="17" l="1"/>
  <c r="C28" i="16" l="1"/>
  <c r="C24" i="16"/>
  <c r="C19" i="16"/>
  <c r="C20" i="16"/>
  <c r="C21" i="16"/>
  <c r="C22" i="16"/>
  <c r="C23" i="16"/>
  <c r="C18" i="16"/>
  <c r="N24" i="11"/>
  <c r="C2" i="11" l="1"/>
  <c r="L17" i="11"/>
  <c r="L18" i="11"/>
  <c r="L19" i="11"/>
  <c r="L20" i="11"/>
  <c r="L21" i="11"/>
  <c r="L24" i="11"/>
  <c r="L28" i="11"/>
  <c r="L29" i="11"/>
  <c r="L31" i="11"/>
  <c r="L32" i="11"/>
  <c r="L33" i="11"/>
  <c r="L34" i="11"/>
  <c r="L14" i="11"/>
  <c r="L12" i="11"/>
  <c r="L11" i="11"/>
  <c r="K12" i="11"/>
  <c r="K13" i="11"/>
  <c r="K14" i="11"/>
  <c r="K15" i="11"/>
  <c r="K16" i="11"/>
  <c r="K17" i="11"/>
  <c r="K18" i="11"/>
  <c r="K19" i="11"/>
  <c r="K20" i="11"/>
  <c r="K21" i="11"/>
  <c r="K24" i="11"/>
  <c r="K28" i="11"/>
  <c r="K29" i="11"/>
  <c r="K31" i="11"/>
  <c r="K32" i="11"/>
  <c r="K33" i="11"/>
  <c r="K34" i="11"/>
  <c r="K11" i="11"/>
  <c r="E10" i="16"/>
  <c r="F10" i="16" s="1"/>
  <c r="E4" i="16"/>
  <c r="E5" i="16"/>
  <c r="F5" i="16" s="1"/>
  <c r="E6" i="16"/>
  <c r="F6" i="16" s="1"/>
  <c r="E7" i="16"/>
  <c r="F7" i="16" s="1"/>
  <c r="E8" i="16"/>
  <c r="F8" i="16" s="1"/>
  <c r="E9" i="16"/>
  <c r="F9" i="16" s="1"/>
  <c r="E3" i="16"/>
  <c r="F3" i="16" s="1"/>
  <c r="F4" i="16" l="1"/>
  <c r="J16" i="11"/>
  <c r="L16" i="11" s="1"/>
  <c r="M21" i="11"/>
  <c r="N21" i="11" s="1"/>
  <c r="M20" i="11"/>
  <c r="M12" i="11"/>
  <c r="M16" i="11"/>
  <c r="M14" i="11"/>
  <c r="M11" i="11"/>
  <c r="N10" i="11" s="1"/>
  <c r="J15" i="11" l="1"/>
  <c r="L15" i="11" s="1"/>
  <c r="M15" i="11" s="1"/>
  <c r="N1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tc={CACF3EF7-7D86-42E7-8CC2-11CC7E8278E6}</author>
    <author>tc={CB4A28AD-B6FE-44B2-BF9F-C5181403987B}</author>
    <author>tc={8615171A-8006-436B-A5A8-B8D67B959AD1}</author>
    <author>tc={E05C8CB8-9C17-437C-AB60-5E20C96BE96D}</author>
    <author>tc={C865E68B-325B-4C80-A324-981CC0E94550}</author>
    <author>tc={E2F41C98-EA19-4907-8388-106F558AA1E5}</author>
    <author>tc={AF82343A-03B2-4FF8-8F00-BC012B726C2D}</author>
    <author>tc={CCE359D5-06FC-4F11-935D-92100511447F}</author>
    <author>tc={15585B85-24A7-48DA-A03A-ACA056AEFBE5}</author>
  </authors>
  <commentList>
    <comment ref="N10" authorId="0" shapeId="0" xr:uid="{CACF3EF7-7D86-42E7-8CC2-11CC7E8278E6}">
      <text>
        <t>[Threaded comment]
Your version of Excel allows you to read this threaded comment; however, any edits to it will get removed if the file is opened in a newer version of Excel. Learn more: https://go.microsoft.com/fwlink/?linkid=870924
Comment:
    This is total sub amount of 4.2.1.x</t>
      </text>
    </comment>
    <comment ref="N13" authorId="1" shapeId="0" xr:uid="{CB4A28AD-B6FE-44B2-BF9F-C5181403987B}">
      <text>
        <t>[Threaded comment]
Your version of Excel allows you to read this threaded comment; however, any edits to it will get removed if the file is opened in a newer version of Excel. Learn more: https://go.microsoft.com/fwlink/?linkid=870924
Comment:
    This is total amount of 4.2.2.x</t>
      </text>
    </comment>
    <comment ref="C17" authorId="2" shapeId="0" xr:uid="{8615171A-8006-436B-A5A8-B8D67B959AD1}">
      <text>
        <t>[Threaded comment]
Your version of Excel allows you to read this threaded comment; however, any edits to it will get removed if the file is opened in a newer version of Excel. Learn more: https://go.microsoft.com/fwlink/?linkid=870924
Comment:
    Can we split this cost item into two? Usually, we have local transportation allowances for provincial travel. Then, we need to have another local transportation allowance from their hotel to the venue. 
Reply:
    Yes, just copy the row</t>
      </text>
    </comment>
    <comment ref="C18" authorId="3" shapeId="0" xr:uid="{E05C8CB8-9C17-437C-AB60-5E20C96BE96D}">
      <text>
        <t>[Threaded comment]
Your version of Excel allows you to read this threaded comment; however, any edits to it will get removed if the file is opened in a newer version of Excel. Learn more: https://go.microsoft.com/fwlink/?linkid=870924
Comment:
    This repeats line 12</t>
      </text>
    </comment>
    <comment ref="N21" authorId="4" shapeId="0" xr:uid="{C865E68B-325B-4C80-A324-981CC0E94550}">
      <text>
        <t>[Threaded comment]
Your version of Excel allows you to read this threaded comment; however, any edits to it will get removed if the file is opened in a newer version of Excel. Learn more: https://go.microsoft.com/fwlink/?linkid=870924
Comment:
    This is total amount of 4.2.2.x</t>
      </text>
    </comment>
    <comment ref="N24" authorId="5" shapeId="0" xr:uid="{E2F41C98-EA19-4907-8388-106F558AA1E5}">
      <text>
        <t>[Threaded comment]
Your version of Excel allows you to read this threaded comment; however, any edits to it will get removed if the file is opened in a newer version of Excel. Learn more: https://go.microsoft.com/fwlink/?linkid=870924
Comment:
    This is total amount of 4.2.2.x</t>
      </text>
    </comment>
    <comment ref="C27" authorId="6" shapeId="0" xr:uid="{AF82343A-03B2-4FF8-8F00-BC012B726C2D}">
      <text>
        <t>[Threaded comment]
Your version of Excel allows you to read this threaded comment; however, any edits to it will get removed if the file is opened in a newer version of Excel. Learn more: https://go.microsoft.com/fwlink/?linkid=870924
Comment:
    I would like to add this one more cost item. The cost could be varied whether you do the video recording or not, so you can split into two lines too in case some events do not do the video.
Reply:
    thank you</t>
      </text>
    </comment>
    <comment ref="C33" authorId="7" shapeId="0" xr:uid="{CCE359D5-06FC-4F11-935D-92100511447F}">
      <text>
        <t>[Threaded comment]
Your version of Excel allows you to read this threaded comment; however, any edits to it will get removed if the file is opened in a newer version of Excel. Learn more: https://go.microsoft.com/fwlink/?linkid=870924
Comment:
    Like Iko’s comment on the summary sheet, I prefer to contingency for the whole project, rather than activity-specific. 
Reply:
    noted</t>
      </text>
    </comment>
    <comment ref="B35" authorId="8" shapeId="0" xr:uid="{15585B85-24A7-48DA-A03A-ACA056AEFBE5}">
      <text>
        <t>[Threaded comment]
Your version of Excel allows you to read this threaded comment; however, any edits to it will get removed if the file is opened in a newer version of Excel. Learn more: https://go.microsoft.com/fwlink/?linkid=870924
Comment:
    The list is quite comprehensive, but do we still have freedom to add any unforseen cost items after this one? 
Reply:
    yes, you can add as many rows as needed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tc={24159CD8-B728-4BFC-9223-2114EE1FF617}</author>
  </authors>
  <commentList>
    <comment ref="G4" authorId="0" shapeId="0" xr:uid="{24159CD8-B728-4BFC-9223-2114EE1FF617}">
      <text>
        <t xml:space="preserve">[Threaded comment]
Your version of Excel allows you to read this threaded comment; however, any edits to it will get removed if the file is opened in a newer version of Excel. Learn more: https://go.microsoft.com/fwlink/?linkid=870924
Comment:
    Is this per diem to give when having international travel? Not clear to me. 
Reply:
    this is estimate for local participants. I need to discuss with Adi as he presented the list to Serene during the last workshop in Jakarta
Reply:
    You can refer the international Per Diem using calculation in UNDSA and the per diem calculator sheet included in Single destination tab and multiple destination tab
 </t>
      </text>
    </comment>
  </commentList>
</comments>
</file>

<file path=xl/sharedStrings.xml><?xml version="1.0" encoding="utf-8"?>
<sst xmlns="http://schemas.openxmlformats.org/spreadsheetml/2006/main" count="396" uniqueCount="253">
  <si>
    <t>Project Name</t>
  </si>
  <si>
    <t>Task Code</t>
  </si>
  <si>
    <t>Task Name</t>
  </si>
  <si>
    <t>Country Office</t>
  </si>
  <si>
    <t>Cambodia</t>
  </si>
  <si>
    <t>Activity Name</t>
  </si>
  <si>
    <t>Total Cost</t>
  </si>
  <si>
    <t>Budget Allocation (AUD)</t>
  </si>
  <si>
    <t>Remarks</t>
  </si>
  <si>
    <t>AUD</t>
  </si>
  <si>
    <t>FY 25-26</t>
  </si>
  <si>
    <t>FY 26-27</t>
  </si>
  <si>
    <t>Project Manager</t>
  </si>
  <si>
    <t>Budget Approved Date</t>
  </si>
  <si>
    <t>Activity</t>
  </si>
  <si>
    <t>Category</t>
  </si>
  <si>
    <t>Unit</t>
  </si>
  <si>
    <t>Quantity</t>
  </si>
  <si>
    <t>Currency</t>
  </si>
  <si>
    <t>Rate/unit</t>
  </si>
  <si>
    <t xml:space="preserve">Total </t>
  </si>
  <si>
    <t>Per Activity</t>
  </si>
  <si>
    <t>Professional Services</t>
  </si>
  <si>
    <t>Day</t>
  </si>
  <si>
    <t>USD</t>
  </si>
  <si>
    <t>Professional fee</t>
  </si>
  <si>
    <t>Event</t>
  </si>
  <si>
    <t>Meetings &amp; Conferences</t>
  </si>
  <si>
    <t>Lumpsum</t>
  </si>
  <si>
    <t>Indonesia</t>
  </si>
  <si>
    <t>Activity Code</t>
  </si>
  <si>
    <t>Times</t>
  </si>
  <si>
    <t xml:space="preserve">Workshop #1 </t>
  </si>
  <si>
    <t>4.2.1</t>
  </si>
  <si>
    <t>4.2.1.1</t>
  </si>
  <si>
    <t>4.2.1.2</t>
  </si>
  <si>
    <t>Transport Consultant</t>
  </si>
  <si>
    <t>Airfare</t>
  </si>
  <si>
    <t>Return</t>
  </si>
  <si>
    <t>4.2.2</t>
  </si>
  <si>
    <t>Participant-related expenses</t>
  </si>
  <si>
    <t>The way we categorize it at the moment is not clear, this is my suggestion</t>
  </si>
  <si>
    <t>4.2.2.1</t>
  </si>
  <si>
    <t xml:space="preserve">Local Participant Perdiem </t>
  </si>
  <si>
    <t>Local Per Diem</t>
  </si>
  <si>
    <t>Person</t>
  </si>
  <si>
    <t>4.2.2.2</t>
  </si>
  <si>
    <t>International Participant Perdiem</t>
  </si>
  <si>
    <t>Overseas Per Diem</t>
  </si>
  <si>
    <t>4.2.2.3</t>
  </si>
  <si>
    <t>Hotel Accommodation</t>
  </si>
  <si>
    <t>Accommodation</t>
  </si>
  <si>
    <t>4.2.2.4</t>
  </si>
  <si>
    <t>Local Transportation Allowance</t>
  </si>
  <si>
    <t>Local Transportation</t>
  </si>
  <si>
    <t>4.2.2.5</t>
  </si>
  <si>
    <t>Airfare - Consultants</t>
  </si>
  <si>
    <t>This repeats line 12</t>
  </si>
  <si>
    <t>4.2.2.6</t>
  </si>
  <si>
    <t>Airfare - RT4D / ASEC</t>
  </si>
  <si>
    <t>4.2.2.7</t>
  </si>
  <si>
    <t>Airfare - Domestic</t>
  </si>
  <si>
    <t>IDR</t>
  </si>
  <si>
    <t>4.2.3</t>
  </si>
  <si>
    <t>Meeting packages (F&amp;B and hotel venue)</t>
  </si>
  <si>
    <t>4.2.3.1</t>
  </si>
  <si>
    <t>Food and beverages</t>
  </si>
  <si>
    <t>4.2.3.2</t>
  </si>
  <si>
    <t>Hotel venue</t>
  </si>
  <si>
    <t>4.2.4</t>
  </si>
  <si>
    <t>Event logistics, equipments and HR support</t>
  </si>
  <si>
    <t>4.2.4.1</t>
  </si>
  <si>
    <t>Technical equipment (Backdrop, screen, sound system, mic, phone, simutaneous intepretation cabin, internet for hybrid, etc)</t>
  </si>
  <si>
    <t>4.2.4.2</t>
  </si>
  <si>
    <t>HR support (reception, liaison, coordination, technical support, etc)</t>
  </si>
  <si>
    <t>4.2.4.3</t>
  </si>
  <si>
    <t>Event Support - Photography and videos</t>
  </si>
  <si>
    <t>4.2.4.4</t>
  </si>
  <si>
    <t>RT4D Branding and Stationaries</t>
  </si>
  <si>
    <t>4.2.5</t>
  </si>
  <si>
    <t>Site Visit</t>
  </si>
  <si>
    <t>4.2.5.1</t>
  </si>
  <si>
    <t>Site Visit - Car Rent</t>
  </si>
  <si>
    <t>4.2.5.2</t>
  </si>
  <si>
    <t>Site Visit - Equipment</t>
  </si>
  <si>
    <t>4.2.5.3</t>
  </si>
  <si>
    <t>Site Visit - Refreshment</t>
  </si>
  <si>
    <t>4.2.6</t>
  </si>
  <si>
    <t xml:space="preserve">Contigency </t>
  </si>
  <si>
    <t>4.2.7</t>
  </si>
  <si>
    <t>Event Management Cost</t>
  </si>
  <si>
    <t>Subcontractor-External</t>
  </si>
  <si>
    <t>Notes &amp; Sources</t>
  </si>
  <si>
    <t>Kuala Lumpur</t>
  </si>
  <si>
    <t>Bangkok</t>
  </si>
  <si>
    <t>Manila</t>
  </si>
  <si>
    <t>Country</t>
  </si>
  <si>
    <t>DSA (USD/day)</t>
  </si>
  <si>
    <t xml:space="preserve">Room % of DSA </t>
  </si>
  <si>
    <t>Lodging Portion (USD) per Day</t>
  </si>
  <si>
    <t>Local Per diem*</t>
  </si>
  <si>
    <t>Notes for Local Per diem</t>
  </si>
  <si>
    <t>Local Transportation/way*</t>
  </si>
  <si>
    <t>Notes for Local Transportation</t>
  </si>
  <si>
    <t>Vietnam</t>
  </si>
  <si>
    <t>Covers local travel, minor refreshments, and incidental expenses</t>
  </si>
  <si>
    <t>Common practice for urban areas (e.g., Hanoi/Ho Chi Minh)</t>
  </si>
  <si>
    <t>Same as above; often used by NGOs and donor programs</t>
  </si>
  <si>
    <t>NGO standard; sufficient for tuk-tuk or Grab use</t>
  </si>
  <si>
    <t>Laos</t>
  </si>
  <si>
    <t>Aligned with practice of reducing DSA when meals are covered</t>
  </si>
  <si>
    <t>Common NGO standard</t>
  </si>
  <si>
    <t>Higher incidental costs; transport via Grab/rail</t>
  </si>
  <si>
    <t>Based on Grab/public transport cost per day</t>
  </si>
  <si>
    <t>Siem Reap</t>
  </si>
  <si>
    <t>Similar to Phnom Penh standards</t>
  </si>
  <si>
    <t>Similar to Phnom Penh; tuk-tuk or small taxi travel</t>
  </si>
  <si>
    <t>Bangkok*</t>
  </si>
  <si>
    <t>Urban cost + BTS/MRT or taxi allowance</t>
  </si>
  <si>
    <t>BTS/MRT + short taxi rides (urban average)</t>
  </si>
  <si>
    <t>Manila*</t>
  </si>
  <si>
    <t>Considered reasonable in NGO/multilateral program budgeting</t>
  </si>
  <si>
    <t>Jeepney, GrabCar, MRT costs considered</t>
  </si>
  <si>
    <t>Jakarta/urban context; local norms vary by agency</t>
  </si>
  <si>
    <t>Urban ride-hailing (GoJek/Grab) or local taxi norms</t>
  </si>
  <si>
    <t>*Estimated - Subject to Approval</t>
  </si>
  <si>
    <t>** Overseas Per Diem refer to</t>
  </si>
  <si>
    <t xml:space="preserve">https://icsc.un.org/Home/DailySubsistence </t>
  </si>
  <si>
    <t>Meeting Package (USD)</t>
  </si>
  <si>
    <t>City</t>
  </si>
  <si>
    <t>Average</t>
  </si>
  <si>
    <t>Lowest</t>
  </si>
  <si>
    <t>Highest</t>
  </si>
  <si>
    <t>Vientiane</t>
  </si>
  <si>
    <t>Very affordable, with entry-level packages around $60 and luxury setups reaching $180+.</t>
  </si>
  <si>
    <t>Phnom Penh</t>
  </si>
  <si>
    <t>Wide range—venue-only rates up to $415—expect $100–300 for inclusive full-day</t>
  </si>
  <si>
    <t>Hanoi</t>
  </si>
  <si>
    <t>Mid-range ~ $70–110; premium intercontinental packages ~$110+.</t>
  </si>
  <si>
    <t>Limited public pricing</t>
  </si>
  <si>
    <t>Typical range ~ $45–75, with premium options slightly higher</t>
  </si>
  <si>
    <t>Most meeting packages fall between $70–80 per person full-day.</t>
  </si>
  <si>
    <t>Jakarta</t>
  </si>
  <si>
    <t>Le Méridien offers a spectrum from half-day engagement to premium full-board options.
Gran Mahakam provides slightly lower-priced meeting options. Expect half-day at ~$52, full-day at ~$59 (excluding taxes), and full‑board begins at ~$95 before tax/service</t>
  </si>
  <si>
    <t xml:space="preserve">Local Participants Per diem </t>
  </si>
  <si>
    <t>Per Diem (USD/day)</t>
  </si>
  <si>
    <t>Basis &amp; Notes</t>
  </si>
  <si>
    <t>Meals + incidentals; lower if meals provided</t>
  </si>
  <si>
    <t>$35 – $50</t>
  </si>
  <si>
    <t>Often aligned with gov’t or NGO rates</t>
  </si>
  <si>
    <t>Consistent with DFAT/UN project norms</t>
  </si>
  <si>
    <t>$40 – $65</t>
  </si>
  <si>
    <t>Reflects higher urban cost (meals, transport)</t>
  </si>
  <si>
    <t>Similar to Phnom Penh for local participants</t>
  </si>
  <si>
    <r>
      <t>Bangkok</t>
    </r>
    <r>
      <rPr>
        <sz val="11"/>
        <color theme="1"/>
        <rFont val="Aptos Narrow"/>
        <family val="2"/>
        <scheme val="minor"/>
      </rPr>
      <t>*</t>
    </r>
  </si>
  <si>
    <t>NGOs apply ~30–40% of int’l DSA</t>
  </si>
  <si>
    <r>
      <t>Manila</t>
    </r>
    <r>
      <rPr>
        <sz val="11"/>
        <color theme="1"/>
        <rFont val="Aptos Narrow"/>
        <family val="2"/>
        <scheme val="minor"/>
      </rPr>
      <t>*</t>
    </r>
  </si>
  <si>
    <t>Urban cost, meals partially included</t>
  </si>
  <si>
    <t>$35 – $55</t>
  </si>
  <si>
    <t>Jakarta/Bali context; varies by city/partner</t>
  </si>
  <si>
    <t>Key Assumptions:</t>
  </si>
  <si>
    <r>
      <t xml:space="preserve">These apply to </t>
    </r>
    <r>
      <rPr>
        <b/>
        <sz val="11"/>
        <color theme="1"/>
        <rFont val="Aptos Narrow"/>
        <family val="2"/>
        <scheme val="minor"/>
      </rPr>
      <t>local (national) participants only</t>
    </r>
    <r>
      <rPr>
        <sz val="11"/>
        <color theme="1"/>
        <rFont val="Aptos Narrow"/>
        <family val="2"/>
        <scheme val="minor"/>
      </rPr>
      <t>, not international staff.</t>
    </r>
  </si>
  <si>
    <r>
      <t>Includes</t>
    </r>
    <r>
      <rPr>
        <sz val="11"/>
        <color theme="1"/>
        <rFont val="Aptos Narrow"/>
        <family val="2"/>
        <scheme val="minor"/>
      </rPr>
      <t xml:space="preserve"> lodging, meals, and incidental costs </t>
    </r>
    <r>
      <rPr>
        <b/>
        <sz val="11"/>
        <color theme="1"/>
        <rFont val="Aptos Narrow"/>
        <family val="2"/>
        <scheme val="minor"/>
      </rPr>
      <t>unless otherwise covered</t>
    </r>
    <r>
      <rPr>
        <sz val="11"/>
        <color theme="1"/>
        <rFont val="Aptos Narrow"/>
        <family val="2"/>
        <scheme val="minor"/>
      </rPr>
      <t>.</t>
    </r>
  </si>
  <si>
    <r>
      <t xml:space="preserve">If </t>
    </r>
    <r>
      <rPr>
        <b/>
        <sz val="11"/>
        <color theme="1"/>
        <rFont val="Aptos Narrow"/>
        <family val="2"/>
        <scheme val="minor"/>
      </rPr>
      <t>meals and venue are provided</t>
    </r>
    <r>
      <rPr>
        <sz val="11"/>
        <color theme="1"/>
        <rFont val="Aptos Narrow"/>
        <family val="2"/>
        <scheme val="minor"/>
      </rPr>
      <t xml:space="preserve">, a reduced allowance of </t>
    </r>
    <r>
      <rPr>
        <b/>
        <sz val="11"/>
        <color theme="1"/>
        <rFont val="Aptos Narrow"/>
        <family val="2"/>
        <scheme val="minor"/>
      </rPr>
      <t>$10–$15/day</t>
    </r>
    <r>
      <rPr>
        <sz val="11"/>
        <color theme="1"/>
        <rFont val="Aptos Narrow"/>
        <family val="2"/>
        <scheme val="minor"/>
      </rPr>
      <t xml:space="preserve"> is common.</t>
    </r>
  </si>
  <si>
    <r>
      <t xml:space="preserve">These are </t>
    </r>
    <r>
      <rPr>
        <b/>
        <sz val="11"/>
        <color theme="1"/>
        <rFont val="Aptos Narrow"/>
        <family val="2"/>
        <scheme val="minor"/>
      </rPr>
      <t>not government rates</t>
    </r>
    <r>
      <rPr>
        <sz val="11"/>
        <color theme="1"/>
        <rFont val="Aptos Narrow"/>
        <family val="2"/>
        <scheme val="minor"/>
      </rPr>
      <t xml:space="preserve">, but typical for </t>
    </r>
    <r>
      <rPr>
        <b/>
        <sz val="11"/>
        <color theme="1"/>
        <rFont val="Aptos Narrow"/>
        <family val="2"/>
        <scheme val="minor"/>
      </rPr>
      <t>NGO/INGO budgeting</t>
    </r>
    <r>
      <rPr>
        <sz val="11"/>
        <color theme="1"/>
        <rFont val="Aptos Narrow"/>
        <family val="2"/>
        <scheme val="minor"/>
      </rPr>
      <t>.</t>
    </r>
  </si>
  <si>
    <t>Utilities</t>
  </si>
  <si>
    <t>EXPENDITURE
CATEGORY</t>
  </si>
  <si>
    <t>EXPENDITURE
TYPE</t>
  </si>
  <si>
    <t>Quantity
CATEGORY</t>
  </si>
  <si>
    <t>Unit Currency</t>
  </si>
  <si>
    <t>Conversion Rate to AUD</t>
  </si>
  <si>
    <t>Other Direct Costs</t>
  </si>
  <si>
    <t>Bank Charges</t>
  </si>
  <si>
    <t>Pax</t>
  </si>
  <si>
    <t>Communications</t>
  </si>
  <si>
    <t>Courier Services</t>
  </si>
  <si>
    <t>One way</t>
  </si>
  <si>
    <t>LAK</t>
  </si>
  <si>
    <t>Office Expenses</t>
  </si>
  <si>
    <t>VND</t>
  </si>
  <si>
    <t>Km</t>
  </si>
  <si>
    <t>MYR</t>
  </si>
  <si>
    <t>Recruitment</t>
  </si>
  <si>
    <t>Pieces</t>
  </si>
  <si>
    <t>SGD</t>
  </si>
  <si>
    <t>Translation Services</t>
  </si>
  <si>
    <t>NZD</t>
  </si>
  <si>
    <t>Workshops</t>
  </si>
  <si>
    <t>THB</t>
  </si>
  <si>
    <t>Hour</t>
  </si>
  <si>
    <t>PHP</t>
  </si>
  <si>
    <t>Subcontractors</t>
  </si>
  <si>
    <t>Travel</t>
  </si>
  <si>
    <t>Monthly</t>
  </si>
  <si>
    <t>Annual</t>
  </si>
  <si>
    <t>Semester</t>
  </si>
  <si>
    <t>Quaterly</t>
  </si>
  <si>
    <t>Incidental Travel</t>
  </si>
  <si>
    <t>Other Allowance</t>
  </si>
  <si>
    <t>1.1.1</t>
  </si>
  <si>
    <t>2.1.1</t>
  </si>
  <si>
    <t>3.1.1</t>
  </si>
  <si>
    <t>4.1.1</t>
  </si>
  <si>
    <t>Total estimated budget (round-up)</t>
  </si>
  <si>
    <t>Developing project reports</t>
  </si>
  <si>
    <t>Developing detailed project workplan</t>
  </si>
  <si>
    <t>Development of the ASEAN Guideline on the Verification of Weigh-in-Motion Instruments</t>
  </si>
  <si>
    <t>Drafting Guideline Outline and Conducting Stakeholder Consultations</t>
  </si>
  <si>
    <t>Drafting ASEAN Guideline on Verification of WIM Instruments</t>
  </si>
  <si>
    <t>3.1.2</t>
  </si>
  <si>
    <t>5.1.2</t>
  </si>
  <si>
    <t>5.1.3</t>
  </si>
  <si>
    <t>Professional fees to layout design the final Guideline</t>
  </si>
  <si>
    <t>5.1.4</t>
  </si>
  <si>
    <t>AUD Per Activity</t>
  </si>
  <si>
    <t xml:space="preserve">Technical delivery of online regional and in-country training workshops </t>
  </si>
  <si>
    <t>4.1.2</t>
  </si>
  <si>
    <t>4.1.3</t>
  </si>
  <si>
    <t>4.1.4</t>
  </si>
  <si>
    <t>4.1.5</t>
  </si>
  <si>
    <t xml:space="preserve">Note for bidders: 
- Payment for Workshop 1 is subject to the approval of a request from AMS. The consultant will be authorised to begin work once the relevant Expression of Interest is approved.
- RT4D will cover travel-related costs for up to 3 consultants to deliver this in-person workshop. The bidder thus does not need to budget for the travel costs in this financial proposal. </t>
  </si>
  <si>
    <t xml:space="preserve">Note for bidders: 
- Payment for Workshop 2 is subject to the approval of a request from AMS. The consultant will be authorised to begin work once the relevant Expression of Interest is approved.
- RT4D will cover travel-related costs for up to 3 consultants to deliver this in-person workshop. The bidder thus does not need to budget for the travel costs in this financial proposal. </t>
  </si>
  <si>
    <t xml:space="preserve">Note for bidders: 
- Payment for Workshop 3 is subject to the approval of a request from AMS. The consultant will be authorised to begin work once the relevant Expression of Interest is approved.
- RT4D will cover travel-related costs for up to 3 consultants to deliver this in-person workshop. The bidder thus does not need to budget for the travel costs in this financial proposal. </t>
  </si>
  <si>
    <t>Project Name:</t>
  </si>
  <si>
    <t>Country Office:</t>
  </si>
  <si>
    <t xml:space="preserve">Cambodia </t>
  </si>
  <si>
    <t xml:space="preserve">Activity </t>
  </si>
  <si>
    <t>Professional fees for consultant to organise a kick-off meeting and develop and finalise a detailed project workplan.</t>
  </si>
  <si>
    <t xml:space="preserve">Professional fees for consultant to develop and finalise the Guideline outline, conduct stakeholder consultations, and produce a stakeholder consultation report </t>
  </si>
  <si>
    <t xml:space="preserve">Professional fees for a consultant to develop the ASEAN Guideline on the verification of WIM instruments, prepare and deliver an online regional validation workshop, produce a validation workshop report, finalise the Guideline based on comments from all relevant stakeholders, and lay out the design of the final Guideline. </t>
  </si>
  <si>
    <t xml:space="preserve">Professional fees for consultant to prepare and deliver the online and in-country training workshops, produce post-workshop reports, and develop high-level Guideline implementation plans for the selected AMS. </t>
  </si>
  <si>
    <t xml:space="preserve">Professional fees for consultant to develop and finalise a progress report and a project completion report, and draft a six-month post-project survey questionnaire </t>
  </si>
  <si>
    <t xml:space="preserve">Utilised based on RT4D Project Manager's Approval </t>
  </si>
  <si>
    <t>TOTAL (AUD)</t>
  </si>
  <si>
    <t>Contingency (3%)</t>
  </si>
  <si>
    <t>Utilised based on RT4D Project Manager's Approval</t>
  </si>
  <si>
    <t>Professional fee for the WIM expert (to be jointly recruited by RT4D and the consultant)</t>
  </si>
  <si>
    <t>Professional fee for the WIM expert (to be recruited jointly by RT4D and the consultant)</t>
  </si>
  <si>
    <r>
      <t xml:space="preserve">A team of consultants to organise a kick-off meeting and develop and finalise a detailed project workplan </t>
    </r>
    <r>
      <rPr>
        <sz val="11"/>
        <color rgb="FFFF0000"/>
        <rFont val="Aptos Narrow"/>
        <family val="2"/>
        <scheme val="minor"/>
      </rPr>
      <t>(excluding the professional fee for WIM expert)</t>
    </r>
  </si>
  <si>
    <r>
      <t xml:space="preserve">A team of consultants to develop and finalise the Guideline outline, conduct stakeholder consultations, and produce a stakeholder consultation report </t>
    </r>
    <r>
      <rPr>
        <sz val="11"/>
        <color rgb="FFFF0000"/>
        <rFont val="Aptos Narrow"/>
        <family val="2"/>
        <scheme val="minor"/>
      </rPr>
      <t>(excluding the professional fee for WIM expert)</t>
    </r>
  </si>
  <si>
    <r>
      <t xml:space="preserve">A team of consultants to develop the ASEAN Guideline on the verification of WIM instruments, prepare and deliver an online regional validation workshop, produce validation workshop report, and finalise the Guideline based on comments from all relevant stakeholders. </t>
    </r>
    <r>
      <rPr>
        <sz val="11"/>
        <color rgb="FFFF0000"/>
        <rFont val="Aptos Narrow"/>
        <family val="2"/>
        <scheme val="minor"/>
      </rPr>
      <t>(excluding the professional fee for WIM expert)</t>
    </r>
  </si>
  <si>
    <r>
      <t>A team of consultants to develop assessment criteria for AMS nomination and support the selection of AMS.</t>
    </r>
    <r>
      <rPr>
        <sz val="11"/>
        <color rgb="FFFF0000"/>
        <rFont val="Aptos Narrow"/>
        <family val="2"/>
        <scheme val="minor"/>
      </rPr>
      <t xml:space="preserve"> (excluding the professional fee for WIM expert)</t>
    </r>
  </si>
  <si>
    <r>
      <t xml:space="preserve">In-person training workshop 1: A team of consultants to prepare and deliver in-person training workshops on the Guidelines, produce workshop materials and post-workshop report, and develop a high-level implementation plan for the trained AMS. </t>
    </r>
    <r>
      <rPr>
        <sz val="11"/>
        <color rgb="FFFF0000"/>
        <rFont val="Aptos Narrow"/>
        <family val="2"/>
        <scheme val="minor"/>
      </rPr>
      <t xml:space="preserve"> (excluding the professional fee for WIM expert)</t>
    </r>
  </si>
  <si>
    <r>
      <t xml:space="preserve">In-person training workshop 2: A team of consultants to prepare and deliver in-person training workshops on the Guidelines, produce workshop materials and post-workshop report, and develop a high-level implementation plan for the trained AMS.  </t>
    </r>
    <r>
      <rPr>
        <sz val="11"/>
        <color rgb="FFFF0000"/>
        <rFont val="Aptos Narrow"/>
        <family val="2"/>
        <scheme val="minor"/>
      </rPr>
      <t>(excluding the professional fee for WIM expert)</t>
    </r>
  </si>
  <si>
    <r>
      <t xml:space="preserve">In-person training workshop 3: A team of consultants to prepare and deliver in-person training workshops on the Guidelines, produce workshop materials and post-workshop report, and develop a high-level implementation plan for the trained AMS.  </t>
    </r>
    <r>
      <rPr>
        <sz val="11"/>
        <color rgb="FFFF0000"/>
        <rFont val="Aptos Narrow"/>
        <family val="2"/>
        <scheme val="minor"/>
      </rPr>
      <t>(excluding the professional fee for WIM expert)</t>
    </r>
  </si>
  <si>
    <r>
      <t xml:space="preserve">Developing and finalising project progress report (long and short versions) </t>
    </r>
    <r>
      <rPr>
        <sz val="11"/>
        <color rgb="FFFF0000"/>
        <rFont val="Aptos Narrow"/>
        <family val="2"/>
        <scheme val="minor"/>
      </rPr>
      <t>(excluding the professional fee for WIM expert)</t>
    </r>
  </si>
  <si>
    <r>
      <t xml:space="preserve">Developing and finalising project completion report  (long and short versions) </t>
    </r>
    <r>
      <rPr>
        <sz val="11"/>
        <color rgb="FFFF0000"/>
        <rFont val="Aptos Narrow"/>
        <family val="2"/>
        <scheme val="minor"/>
      </rPr>
      <t>(excluding the professional fee for WIM expert)</t>
    </r>
  </si>
  <si>
    <r>
      <t>Developing a six-month post-project survey questionnaire</t>
    </r>
    <r>
      <rPr>
        <sz val="11"/>
        <color rgb="FFFF0000"/>
        <rFont val="Aptos Narrow"/>
        <family val="2"/>
        <scheme val="minor"/>
      </rPr>
      <t xml:space="preserve"> (excluding the professional fee for WIM expert)</t>
    </r>
  </si>
  <si>
    <r>
      <t xml:space="preserve">A team of consultants to prepare and deliver online training workshops on the Guidelines, produce workshop materials and post-workshop report. </t>
    </r>
    <r>
      <rPr>
        <sz val="11"/>
        <color rgb="FFFF0000"/>
        <rFont val="Aptos Narrow"/>
        <family val="2"/>
        <scheme val="minor"/>
      </rPr>
      <t>(excluding the professional fee for WIM expert)</t>
    </r>
  </si>
  <si>
    <t>Contigency (3%)</t>
  </si>
  <si>
    <t xml:space="preserve">Technical preparation and delivery of online regional training workshop and in-country training workshops in three AMS (TBC) </t>
  </si>
  <si>
    <t>Maximum up to AUD 30,000</t>
  </si>
  <si>
    <t>Note for bidder: This line is for covering all professional fees for the WIM expert to implement the project. The RT4D Facility will work with the selected Consultant to jointly identify and select a WIM technical expert. The bidders are welcome to recommend a suitable WIM expert; however, bidders are not required to have an identified WIM expert at the time of proposal submission. The selected Consultant will contract and manage the selected WIM expert. Notwithstanding this arrangement, the RT4D Facility will work closely with the selected Consultant to agree on the scope of inputs, level of effort, and associated fees for the WIM expert, ensuring they are reasonable, market-based, and represent value for money.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</si>
</sst>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USD]\ * #,##0.00_-;\-[$USD]\ * #,##0.00_-;_-[$USD]\ * &quot;-&quot;??_-;_-@_-"/>
    <numFmt numFmtId="166"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b/>
      <sz val="11"/>
      <color theme="0"/>
      <name val="Arial"/>
      <family val="2"/>
    </font>
    <font>
      <sz val="11"/>
      <name val="Aptos Narrow"/>
      <family val="2"/>
      <scheme val="minor"/>
    </font>
    <font>
      <sz val="11"/>
      <color rgb="FF000000"/>
      <name val="Calibri"/>
      <family val="2"/>
    </font>
    <font>
      <b/>
      <sz val="11"/>
      <color theme="0"/>
      <name val="Aptos Narrow"/>
      <family val="2"/>
      <scheme val="minor"/>
    </font>
    <font>
      <u/>
      <sz val="11"/>
      <color theme="10"/>
      <name val="Aptos Narrow"/>
      <family val="2"/>
      <scheme val="minor"/>
    </font>
    <font>
      <b/>
      <i/>
      <sz val="11"/>
      <color theme="1"/>
      <name val="Aptos Narrow"/>
      <family val="2"/>
      <scheme val="minor"/>
    </font>
    <font>
      <b/>
      <i/>
      <sz val="11"/>
      <color rgb="FFFF0000"/>
      <name val="Aptos Narrow"/>
      <family val="2"/>
      <scheme val="minor"/>
    </font>
    <font>
      <sz val="11"/>
      <color rgb="FFFF0000"/>
      <name val="Aptos Narrow"/>
      <family val="2"/>
      <scheme val="minor"/>
    </font>
    <font>
      <sz val="11"/>
      <color rgb="FF000000"/>
      <name val="Aptos Narrow"/>
      <family val="2"/>
      <scheme val="minor"/>
    </font>
    <font>
      <b/>
      <sz val="13.5"/>
      <color theme="1"/>
      <name val="Aptos Narrow"/>
      <family val="2"/>
      <scheme val="minor"/>
    </font>
    <font>
      <sz val="12"/>
      <color theme="1"/>
      <name val="Aptos Narrow"/>
      <family val="2"/>
      <scheme val="minor"/>
    </font>
    <font>
      <b/>
      <sz val="11"/>
      <name val="Aptos Narrow"/>
      <family val="2"/>
      <scheme val="minor"/>
    </font>
    <font>
      <b/>
      <sz val="11"/>
      <color rgb="FFFF0000"/>
      <name val="Aptos Narrow"/>
      <family val="2"/>
      <scheme val="minor"/>
    </font>
  </fonts>
  <fills count="9">
    <fill>
      <patternFill patternType="none"/>
    </fill>
    <fill>
      <patternFill patternType="gray125"/>
    </fill>
    <fill>
      <patternFill patternType="solid">
        <fgColor theme="9" tint="-0.499984740745262"/>
        <bgColor rgb="FFC0C0C0"/>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9" tint="-0.499984740745262"/>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s>
  <borders count="41">
    <border>
      <left/>
      <right/>
      <top/>
      <bottom/>
      <diagonal/>
    </border>
    <border>
      <left/>
      <right/>
      <top style="thin">
        <color theme="2"/>
      </top>
      <bottom style="thin">
        <color theme="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7">
    <xf numFmtId="0" fontId="0" fillId="0" borderId="0"/>
    <xf numFmtId="164" fontId="1" fillId="0" borderId="0" applyFont="0" applyFill="0" applyBorder="0" applyAlignment="0" applyProtection="0"/>
    <xf numFmtId="0" fontId="6" fillId="0" borderId="0"/>
    <xf numFmtId="0" fontId="8" fillId="0" borderId="0" applyNumberFormat="0" applyFill="0" applyBorder="0" applyAlignment="0" applyProtection="0"/>
    <xf numFmtId="0" fontId="14" fillId="0" borderId="0"/>
    <xf numFmtId="43" fontId="14" fillId="0" borderId="0" applyFont="0" applyFill="0" applyBorder="0" applyAlignment="0" applyProtection="0"/>
    <xf numFmtId="43" fontId="1" fillId="0" borderId="0" applyFont="0" applyFill="0" applyBorder="0" applyAlignment="0" applyProtection="0"/>
  </cellStyleXfs>
  <cellXfs count="173">
    <xf numFmtId="0" fontId="0" fillId="0" borderId="0" xfId="0"/>
    <xf numFmtId="0" fontId="0" fillId="0" borderId="0" xfId="0"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49" fontId="4" fillId="2" borderId="1" xfId="0" applyNumberFormat="1" applyFont="1" applyFill="1" applyBorder="1" applyAlignment="1">
      <alignment horizontal="center" vertical="center" wrapText="1"/>
    </xf>
    <xf numFmtId="49" fontId="5" fillId="3" borderId="1" xfId="0" applyNumberFormat="1" applyFont="1" applyFill="1" applyBorder="1"/>
    <xf numFmtId="49" fontId="5" fillId="0" borderId="1" xfId="0" applyNumberFormat="1" applyFont="1" applyBorder="1"/>
    <xf numFmtId="49" fontId="5" fillId="0" borderId="0" xfId="0" applyNumberFormat="1" applyFont="1"/>
    <xf numFmtId="164" fontId="0" fillId="0" borderId="0" xfId="1" applyFont="1"/>
    <xf numFmtId="3" fontId="0" fillId="0" borderId="0" xfId="0" applyNumberFormat="1"/>
    <xf numFmtId="0" fontId="2" fillId="0" borderId="0" xfId="0" applyFont="1" applyAlignment="1">
      <alignment horizontal="center" vertical="center" wrapText="1"/>
    </xf>
    <xf numFmtId="0" fontId="0" fillId="0" borderId="0" xfId="0" applyAlignment="1">
      <alignment vertical="center" wrapText="1"/>
    </xf>
    <xf numFmtId="9" fontId="0" fillId="0" borderId="0" xfId="0" applyNumberFormat="1"/>
    <xf numFmtId="0" fontId="2" fillId="0" borderId="0" xfId="0" applyFont="1"/>
    <xf numFmtId="165" fontId="0" fillId="0" borderId="0" xfId="0" applyNumberFormat="1"/>
    <xf numFmtId="0" fontId="0" fillId="0" borderId="0" xfId="0" applyAlignment="1">
      <alignment vertical="center"/>
    </xf>
    <xf numFmtId="0" fontId="2" fillId="0" borderId="0" xfId="0" applyFont="1" applyAlignment="1">
      <alignment vertical="center"/>
    </xf>
    <xf numFmtId="165" fontId="0" fillId="0" borderId="0" xfId="0" applyNumberFormat="1" applyAlignment="1">
      <alignment horizontal="right" vertical="center"/>
    </xf>
    <xf numFmtId="164" fontId="0" fillId="0" borderId="7" xfId="1" applyFont="1" applyBorder="1"/>
    <xf numFmtId="0" fontId="0" fillId="0" borderId="2" xfId="0" applyBorder="1"/>
    <xf numFmtId="164" fontId="0" fillId="0" borderId="9" xfId="1" applyFont="1" applyBorder="1"/>
    <xf numFmtId="164" fontId="0" fillId="0" borderId="20" xfId="1" applyFont="1" applyBorder="1"/>
    <xf numFmtId="164" fontId="0" fillId="0" borderId="21" xfId="1" applyFont="1" applyBorder="1"/>
    <xf numFmtId="0" fontId="0" fillId="0" borderId="20" xfId="0" applyBorder="1"/>
    <xf numFmtId="0" fontId="0" fillId="0" borderId="21" xfId="0" applyBorder="1"/>
    <xf numFmtId="0" fontId="2" fillId="0" borderId="7" xfId="0" applyFont="1" applyBorder="1"/>
    <xf numFmtId="0" fontId="0" fillId="0" borderId="7" xfId="0" applyBorder="1"/>
    <xf numFmtId="0" fontId="0" fillId="0" borderId="9" xfId="0" applyBorder="1"/>
    <xf numFmtId="164" fontId="0" fillId="0" borderId="6" xfId="1" applyFont="1" applyBorder="1"/>
    <xf numFmtId="164" fontId="0" fillId="0" borderId="8" xfId="1" applyFont="1" applyBorder="1"/>
    <xf numFmtId="164" fontId="2" fillId="0" borderId="20" xfId="1" applyFont="1" applyBorder="1"/>
    <xf numFmtId="0" fontId="0" fillId="0" borderId="6" xfId="0" applyBorder="1"/>
    <xf numFmtId="0" fontId="0" fillId="0" borderId="8" xfId="0" applyBorder="1"/>
    <xf numFmtId="164" fontId="7" fillId="5" borderId="32" xfId="1" applyFont="1" applyFill="1" applyBorder="1" applyAlignment="1">
      <alignment horizontal="center" vertical="center" wrapText="1"/>
    </xf>
    <xf numFmtId="164" fontId="7" fillId="5" borderId="21" xfId="1" applyFont="1" applyFill="1" applyBorder="1" applyAlignment="1">
      <alignment horizontal="center" vertical="center"/>
    </xf>
    <xf numFmtId="0" fontId="9" fillId="0" borderId="0" xfId="0" applyFont="1"/>
    <xf numFmtId="0" fontId="10" fillId="0" borderId="0" xfId="0" applyFont="1"/>
    <xf numFmtId="0" fontId="8" fillId="0" borderId="0" xfId="3"/>
    <xf numFmtId="0" fontId="11" fillId="0" borderId="20" xfId="0" applyFont="1" applyBorder="1"/>
    <xf numFmtId="165" fontId="11" fillId="6" borderId="0" xfId="0" applyNumberFormat="1" applyFont="1" applyFill="1" applyAlignment="1">
      <alignment horizontal="right" vertical="center"/>
    </xf>
    <xf numFmtId="0" fontId="11" fillId="6" borderId="7" xfId="0" applyFont="1" applyFill="1" applyBorder="1"/>
    <xf numFmtId="0" fontId="5" fillId="0" borderId="7" xfId="0" applyFont="1" applyBorder="1"/>
    <xf numFmtId="0" fontId="0" fillId="0" borderId="20" xfId="0" applyBorder="1" applyAlignment="1">
      <alignment horizontal="center" vertical="center"/>
    </xf>
    <xf numFmtId="0" fontId="11" fillId="6" borderId="20" xfId="0" applyFont="1" applyFill="1" applyBorder="1" applyAlignment="1">
      <alignment horizontal="center" vertical="center"/>
    </xf>
    <xf numFmtId="0" fontId="5" fillId="0" borderId="20" xfId="0" applyFont="1" applyBorder="1" applyAlignment="1">
      <alignment horizontal="center" vertical="center"/>
    </xf>
    <xf numFmtId="0" fontId="0" fillId="0" borderId="20" xfId="0" applyBorder="1" applyAlignment="1">
      <alignment horizontal="right" vertical="center"/>
    </xf>
    <xf numFmtId="0" fontId="0" fillId="0" borderId="21" xfId="0" applyBorder="1" applyAlignment="1">
      <alignment horizontal="center"/>
    </xf>
    <xf numFmtId="0" fontId="0" fillId="0" borderId="0" xfId="0" applyAlignment="1">
      <alignment horizontal="left" vertical="center"/>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2" fillId="0" borderId="0" xfId="0" applyFont="1" applyAlignment="1">
      <alignment horizontal="center"/>
    </xf>
    <xf numFmtId="0" fontId="7" fillId="5" borderId="0" xfId="0" applyFont="1" applyFill="1" applyAlignment="1">
      <alignment horizontal="center" vertical="center" wrapText="1"/>
    </xf>
    <xf numFmtId="0" fontId="10" fillId="5" borderId="0" xfId="0" applyFont="1" applyFill="1" applyAlignment="1">
      <alignment horizontal="center" vertical="center" wrapText="1"/>
    </xf>
    <xf numFmtId="0" fontId="2" fillId="0" borderId="0" xfId="0" applyFont="1" applyAlignment="1">
      <alignment wrapText="1"/>
    </xf>
    <xf numFmtId="0" fontId="12" fillId="0" borderId="0" xfId="3" applyFont="1"/>
    <xf numFmtId="0" fontId="13" fillId="0" borderId="0" xfId="0" applyFont="1"/>
    <xf numFmtId="0" fontId="7" fillId="5" borderId="4" xfId="0" applyFont="1" applyFill="1" applyBorder="1" applyAlignment="1">
      <alignment horizontal="center" vertical="center"/>
    </xf>
    <xf numFmtId="0" fontId="7" fillId="5" borderId="2" xfId="0" applyFont="1" applyFill="1" applyBorder="1" applyAlignment="1">
      <alignment horizontal="center" vertical="center"/>
    </xf>
    <xf numFmtId="0" fontId="0" fillId="0" borderId="0" xfId="0" applyAlignment="1">
      <alignment wrapText="1"/>
    </xf>
    <xf numFmtId="0" fontId="0" fillId="0" borderId="7" xfId="0" applyBorder="1" applyAlignment="1">
      <alignment horizontal="left" wrapText="1"/>
    </xf>
    <xf numFmtId="0" fontId="2" fillId="0" borderId="0" xfId="0" applyFont="1" applyAlignment="1">
      <alignment horizontal="left"/>
    </xf>
    <xf numFmtId="0" fontId="2" fillId="4" borderId="6" xfId="0" applyFont="1" applyFill="1" applyBorder="1" applyAlignment="1">
      <alignment horizontal="left" vertical="top"/>
    </xf>
    <xf numFmtId="0" fontId="2" fillId="4" borderId="7" xfId="0" applyFont="1" applyFill="1" applyBorder="1" applyAlignment="1">
      <alignment horizontal="left" vertical="top"/>
    </xf>
    <xf numFmtId="0" fontId="2" fillId="4" borderId="0" xfId="0" applyFont="1" applyFill="1" applyAlignment="1">
      <alignment horizontal="left" vertical="top" wrapText="1"/>
    </xf>
    <xf numFmtId="0" fontId="2" fillId="4" borderId="20" xfId="0" applyFont="1" applyFill="1" applyBorder="1" applyAlignment="1">
      <alignment horizontal="left" vertical="top"/>
    </xf>
    <xf numFmtId="0" fontId="2" fillId="4" borderId="0" xfId="0" applyFont="1" applyFill="1" applyAlignment="1">
      <alignment horizontal="left" vertical="top"/>
    </xf>
    <xf numFmtId="164" fontId="2" fillId="4" borderId="6" xfId="1" applyFont="1" applyFill="1" applyBorder="1" applyAlignment="1">
      <alignment horizontal="left" vertical="top"/>
    </xf>
    <xf numFmtId="164" fontId="2" fillId="4" borderId="7" xfId="1" applyFont="1" applyFill="1" applyBorder="1" applyAlignment="1">
      <alignment horizontal="left" vertical="top"/>
    </xf>
    <xf numFmtId="164" fontId="2" fillId="4" borderId="20" xfId="1" applyFont="1" applyFill="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quotePrefix="1" applyAlignment="1">
      <alignment horizontal="left" vertical="top" wrapText="1"/>
    </xf>
    <xf numFmtId="0" fontId="0" fillId="0" borderId="20" xfId="0" applyBorder="1" applyAlignment="1">
      <alignment horizontal="left" vertical="top"/>
    </xf>
    <xf numFmtId="0" fontId="0" fillId="0" borderId="0" xfId="0" applyAlignment="1">
      <alignment horizontal="left" vertical="top"/>
    </xf>
    <xf numFmtId="164" fontId="0" fillId="0" borderId="6" xfId="1" applyFont="1" applyBorder="1" applyAlignment="1">
      <alignment horizontal="left" vertical="top"/>
    </xf>
    <xf numFmtId="164" fontId="0" fillId="0" borderId="7" xfId="1" applyFont="1" applyBorder="1" applyAlignment="1">
      <alignment horizontal="left" vertical="top"/>
    </xf>
    <xf numFmtId="164" fontId="0" fillId="0" borderId="20" xfId="1" applyFont="1" applyBorder="1" applyAlignment="1">
      <alignment horizontal="left" vertical="top"/>
    </xf>
    <xf numFmtId="0" fontId="0" fillId="0" borderId="0" xfId="0" applyAlignment="1">
      <alignment horizontal="left" vertical="top" wrapText="1"/>
    </xf>
    <xf numFmtId="0" fontId="2" fillId="0" borderId="6" xfId="0" applyFont="1" applyBorder="1" applyAlignment="1">
      <alignment horizontal="left" vertical="top"/>
    </xf>
    <xf numFmtId="164" fontId="0" fillId="4" borderId="7" xfId="1" applyFont="1" applyFill="1" applyBorder="1" applyAlignment="1">
      <alignment horizontal="left" vertical="top"/>
    </xf>
    <xf numFmtId="0" fontId="0" fillId="0" borderId="9" xfId="0" applyBorder="1" applyAlignment="1">
      <alignment horizontal="left" vertical="top"/>
    </xf>
    <xf numFmtId="0" fontId="0" fillId="0" borderId="2" xfId="0" applyBorder="1" applyAlignment="1">
      <alignment horizontal="left" vertical="top" wrapText="1"/>
    </xf>
    <xf numFmtId="0" fontId="0" fillId="0" borderId="21" xfId="0" applyBorder="1" applyAlignment="1">
      <alignment horizontal="left" vertical="top"/>
    </xf>
    <xf numFmtId="0" fontId="0" fillId="0" borderId="2" xfId="0" applyBorder="1" applyAlignment="1">
      <alignment horizontal="left" vertical="top"/>
    </xf>
    <xf numFmtId="164" fontId="0" fillId="0" borderId="8" xfId="1" applyFont="1" applyBorder="1" applyAlignment="1">
      <alignment horizontal="left" vertical="top"/>
    </xf>
    <xf numFmtId="164" fontId="0" fillId="0" borderId="9" xfId="1" applyFont="1" applyBorder="1" applyAlignment="1">
      <alignment horizontal="left" vertical="top"/>
    </xf>
    <xf numFmtId="164" fontId="0" fillId="0" borderId="21" xfId="1" applyFont="1" applyBorder="1" applyAlignment="1">
      <alignment horizontal="left" vertical="top"/>
    </xf>
    <xf numFmtId="0" fontId="2" fillId="4" borderId="20" xfId="0" applyFont="1" applyFill="1" applyBorder="1" applyAlignment="1">
      <alignment horizontal="center" vertical="top"/>
    </xf>
    <xf numFmtId="0" fontId="0" fillId="0" borderId="20" xfId="0" applyBorder="1" applyAlignment="1">
      <alignment horizontal="center" vertical="top"/>
    </xf>
    <xf numFmtId="0" fontId="0" fillId="0" borderId="21" xfId="0" applyBorder="1" applyAlignment="1">
      <alignment horizontal="center" vertical="top"/>
    </xf>
    <xf numFmtId="0" fontId="2" fillId="0" borderId="8" xfId="0" applyFont="1" applyBorder="1" applyAlignment="1">
      <alignment horizontal="left" vertical="top"/>
    </xf>
    <xf numFmtId="0" fontId="0" fillId="0" borderId="9" xfId="0" applyBorder="1" applyAlignment="1">
      <alignment vertical="top"/>
    </xf>
    <xf numFmtId="43" fontId="0" fillId="0" borderId="7" xfId="0" applyNumberFormat="1" applyBorder="1" applyAlignment="1">
      <alignment horizontal="left" wrapText="1"/>
    </xf>
    <xf numFmtId="0" fontId="0" fillId="7" borderId="0" xfId="0" applyFill="1"/>
    <xf numFmtId="165" fontId="0" fillId="7" borderId="0" xfId="0" applyNumberFormat="1" applyFill="1"/>
    <xf numFmtId="9" fontId="0" fillId="7" borderId="0" xfId="0" applyNumberFormat="1" applyFill="1"/>
    <xf numFmtId="165" fontId="0" fillId="7" borderId="0" xfId="0" applyNumberFormat="1" applyFill="1" applyAlignment="1">
      <alignment horizontal="right" vertical="center"/>
    </xf>
    <xf numFmtId="0" fontId="2" fillId="7" borderId="0" xfId="0" applyFont="1" applyFill="1"/>
    <xf numFmtId="0" fontId="0" fillId="7" borderId="0" xfId="0" applyFill="1" applyAlignment="1">
      <alignment vertical="center"/>
    </xf>
    <xf numFmtId="43" fontId="11" fillId="0" borderId="0" xfId="0" applyNumberFormat="1" applyFont="1" applyAlignment="1">
      <alignment vertical="center"/>
    </xf>
    <xf numFmtId="164" fontId="1" fillId="0" borderId="0" xfId="1" applyFont="1" applyBorder="1" applyAlignment="1">
      <alignment horizontal="left" vertical="top"/>
    </xf>
    <xf numFmtId="0" fontId="5" fillId="0" borderId="20" xfId="0" applyFont="1" applyBorder="1" applyAlignment="1">
      <alignment horizontal="center" vertical="top"/>
    </xf>
    <xf numFmtId="0" fontId="15" fillId="4" borderId="20" xfId="0" applyFont="1" applyFill="1" applyBorder="1" applyAlignment="1">
      <alignment horizontal="center" vertical="top"/>
    </xf>
    <xf numFmtId="164" fontId="7" fillId="5" borderId="5" xfId="1" applyFont="1" applyFill="1" applyBorder="1" applyAlignment="1">
      <alignment horizontal="center" vertical="center" wrapText="1"/>
    </xf>
    <xf numFmtId="164" fontId="7" fillId="5" borderId="23" xfId="1" applyFont="1" applyFill="1" applyBorder="1" applyAlignment="1">
      <alignment horizontal="center" vertical="center"/>
    </xf>
    <xf numFmtId="0" fontId="2" fillId="8" borderId="0" xfId="0" applyFont="1" applyFill="1" applyAlignment="1">
      <alignment wrapText="1"/>
    </xf>
    <xf numFmtId="0" fontId="2" fillId="8" borderId="0" xfId="0" applyFont="1" applyFill="1"/>
    <xf numFmtId="0" fontId="2" fillId="8" borderId="0" xfId="0" applyFont="1" applyFill="1" applyAlignment="1">
      <alignment horizontal="center"/>
    </xf>
    <xf numFmtId="164" fontId="2" fillId="8" borderId="0" xfId="1" applyFont="1" applyFill="1"/>
    <xf numFmtId="0" fontId="0" fillId="0" borderId="7" xfId="0" applyBorder="1" applyAlignment="1">
      <alignment vertical="top" wrapText="1"/>
    </xf>
    <xf numFmtId="0" fontId="0" fillId="0" borderId="0" xfId="0" applyAlignment="1">
      <alignment vertical="top" wrapText="1"/>
    </xf>
    <xf numFmtId="0" fontId="7" fillId="5" borderId="37" xfId="0" applyFont="1" applyFill="1" applyBorder="1" applyAlignment="1">
      <alignment horizontal="center" vertical="center"/>
    </xf>
    <xf numFmtId="0" fontId="7" fillId="5" borderId="0" xfId="0" applyFont="1" applyFill="1" applyAlignment="1">
      <alignment horizontal="center" vertical="center"/>
    </xf>
    <xf numFmtId="0" fontId="5" fillId="0" borderId="39" xfId="0" applyFont="1" applyBorder="1" applyAlignment="1">
      <alignment horizontal="center" vertical="top"/>
    </xf>
    <xf numFmtId="0" fontId="5" fillId="0" borderId="0" xfId="0" applyFont="1" applyAlignment="1">
      <alignment vertical="top" wrapText="1"/>
    </xf>
    <xf numFmtId="166" fontId="5" fillId="0" borderId="0" xfId="6" applyNumberFormat="1" applyFont="1" applyBorder="1" applyAlignment="1">
      <alignment vertical="top"/>
    </xf>
    <xf numFmtId="0" fontId="5" fillId="0" borderId="40" xfId="0" applyFont="1" applyBorder="1" applyAlignment="1">
      <alignment vertical="top" wrapText="1"/>
    </xf>
    <xf numFmtId="43" fontId="0" fillId="0" borderId="0" xfId="0" applyNumberFormat="1"/>
    <xf numFmtId="166" fontId="7" fillId="5" borderId="0" xfId="0" applyNumberFormat="1" applyFont="1" applyFill="1" applyAlignment="1">
      <alignment vertical="top"/>
    </xf>
    <xf numFmtId="164" fontId="15" fillId="5" borderId="0" xfId="0" applyNumberFormat="1" applyFont="1" applyFill="1" applyAlignment="1">
      <alignment vertical="top" wrapText="1"/>
    </xf>
    <xf numFmtId="164" fontId="0" fillId="0" borderId="0" xfId="0" applyNumberFormat="1"/>
    <xf numFmtId="0" fontId="16" fillId="4" borderId="6" xfId="0" applyFont="1" applyFill="1" applyBorder="1" applyAlignment="1">
      <alignment horizontal="left" vertical="top"/>
    </xf>
    <xf numFmtId="0" fontId="16" fillId="4" borderId="7" xfId="0" applyFont="1" applyFill="1" applyBorder="1" applyAlignment="1">
      <alignment horizontal="left" vertical="top"/>
    </xf>
    <xf numFmtId="0" fontId="16" fillId="4" borderId="0" xfId="0" applyFont="1" applyFill="1" applyAlignment="1">
      <alignment horizontal="left" vertical="top" wrapText="1"/>
    </xf>
    <xf numFmtId="0" fontId="16" fillId="4" borderId="20" xfId="0" applyFont="1" applyFill="1" applyBorder="1" applyAlignment="1">
      <alignment horizontal="left" vertical="top"/>
    </xf>
    <xf numFmtId="0" fontId="16" fillId="4" borderId="0" xfId="0" applyFont="1" applyFill="1" applyAlignment="1">
      <alignment horizontal="left" vertical="top"/>
    </xf>
    <xf numFmtId="0" fontId="16" fillId="4" borderId="20" xfId="0" applyFont="1" applyFill="1" applyBorder="1" applyAlignment="1">
      <alignment horizontal="center" vertical="top"/>
    </xf>
    <xf numFmtId="164" fontId="16" fillId="4" borderId="6" xfId="1" applyFont="1" applyFill="1" applyBorder="1" applyAlignment="1">
      <alignment horizontal="left" vertical="top"/>
    </xf>
    <xf numFmtId="164" fontId="16" fillId="4" borderId="7" xfId="1" applyFont="1" applyFill="1" applyBorder="1" applyAlignment="1">
      <alignment horizontal="left" vertical="top"/>
    </xf>
    <xf numFmtId="164" fontId="16" fillId="4" borderId="20" xfId="1" applyFont="1" applyFill="1" applyBorder="1" applyAlignment="1">
      <alignment horizontal="left" vertical="top"/>
    </xf>
    <xf numFmtId="0" fontId="11" fillId="0" borderId="7" xfId="0" applyFont="1" applyBorder="1" applyAlignment="1">
      <alignment vertical="top" wrapText="1"/>
    </xf>
    <xf numFmtId="0" fontId="11" fillId="0" borderId="0" xfId="0" applyFont="1" applyAlignment="1">
      <alignment vertical="top" wrapText="1"/>
    </xf>
    <xf numFmtId="166" fontId="11" fillId="0" borderId="0" xfId="6" applyNumberFormat="1" applyFont="1" applyBorder="1" applyAlignment="1">
      <alignment vertical="top"/>
    </xf>
    <xf numFmtId="0" fontId="7" fillId="5" borderId="38" xfId="0" applyFont="1" applyFill="1" applyBorder="1" applyAlignment="1">
      <alignment vertical="top" wrapText="1"/>
    </xf>
    <xf numFmtId="0" fontId="7" fillId="5" borderId="40" xfId="0" applyFont="1" applyFill="1" applyBorder="1" applyAlignment="1">
      <alignment vertical="top" wrapText="1"/>
    </xf>
    <xf numFmtId="0" fontId="7" fillId="5" borderId="39" xfId="0" applyFont="1" applyFill="1" applyBorder="1" applyAlignment="1">
      <alignment horizontal="right" vertical="top"/>
    </xf>
    <xf numFmtId="0" fontId="7" fillId="5" borderId="0" xfId="0" applyFont="1" applyFill="1" applyAlignment="1">
      <alignment horizontal="right" vertical="top"/>
    </xf>
    <xf numFmtId="0" fontId="0" fillId="0" borderId="0" xfId="0" applyAlignment="1">
      <alignment horizontal="left" vertical="center"/>
    </xf>
    <xf numFmtId="0" fontId="7" fillId="5" borderId="36"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37" xfId="0" applyFont="1" applyFill="1" applyBorder="1" applyAlignment="1">
      <alignment horizontal="center" vertical="center"/>
    </xf>
    <xf numFmtId="0" fontId="7" fillId="5" borderId="0" xfId="0" applyFont="1" applyFill="1" applyAlignment="1">
      <alignment horizontal="center" vertical="center"/>
    </xf>
    <xf numFmtId="164" fontId="7" fillId="5" borderId="29" xfId="1" applyFont="1" applyFill="1" applyBorder="1" applyAlignment="1">
      <alignment horizontal="center" vertical="center" wrapText="1"/>
    </xf>
    <xf numFmtId="164" fontId="7" fillId="5" borderId="31" xfId="1" applyFont="1" applyFill="1" applyBorder="1" applyAlignment="1">
      <alignment horizontal="center" vertical="center" wrapText="1"/>
    </xf>
    <xf numFmtId="164" fontId="7" fillId="5" borderId="32" xfId="1" applyFont="1" applyFill="1" applyBorder="1" applyAlignment="1">
      <alignment horizontal="center" vertical="center" wrapText="1"/>
    </xf>
    <xf numFmtId="164" fontId="7" fillId="5" borderId="33" xfId="1" applyFont="1" applyFill="1" applyBorder="1" applyAlignment="1">
      <alignment horizontal="center" vertical="center" wrapText="1"/>
    </xf>
    <xf numFmtId="0" fontId="7" fillId="5" borderId="25" xfId="0" applyFont="1" applyFill="1" applyBorder="1" applyAlignment="1">
      <alignment horizontal="center" vertical="center"/>
    </xf>
    <xf numFmtId="0" fontId="7" fillId="5" borderId="26"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23" xfId="0" applyFont="1" applyFill="1" applyBorder="1" applyAlignment="1">
      <alignment horizontal="center" vertical="center"/>
    </xf>
    <xf numFmtId="0" fontId="7" fillId="5" borderId="24"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8"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24" xfId="0" applyFont="1" applyFill="1" applyBorder="1" applyAlignment="1">
      <alignment horizontal="center" vertical="center"/>
    </xf>
    <xf numFmtId="0" fontId="7" fillId="5" borderId="10" xfId="0" applyFont="1" applyFill="1" applyBorder="1" applyAlignment="1">
      <alignment horizontal="center" vertical="center"/>
    </xf>
    <xf numFmtId="164" fontId="7" fillId="5" borderId="28" xfId="1" applyFont="1" applyFill="1" applyBorder="1" applyAlignment="1">
      <alignment horizontal="center" vertical="center" wrapText="1"/>
    </xf>
    <xf numFmtId="164" fontId="7" fillId="5" borderId="30" xfId="1" applyFont="1" applyFill="1" applyBorder="1" applyAlignment="1">
      <alignment horizontal="center" vertical="center" wrapText="1"/>
    </xf>
    <xf numFmtId="164" fontId="7" fillId="5" borderId="34" xfId="1" applyFont="1" applyFill="1" applyBorder="1" applyAlignment="1">
      <alignment horizontal="center" vertical="center" wrapText="1"/>
    </xf>
    <xf numFmtId="0" fontId="7" fillId="5" borderId="32" xfId="0" applyFont="1" applyFill="1" applyBorder="1" applyAlignment="1">
      <alignment horizontal="center" vertical="center"/>
    </xf>
    <xf numFmtId="0" fontId="7" fillId="5" borderId="21"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9"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4" xfId="0" applyFont="1" applyFill="1" applyBorder="1" applyAlignment="1">
      <alignment horizontal="center" vertical="center"/>
    </xf>
    <xf numFmtId="164" fontId="7" fillId="5" borderId="35" xfId="1" applyFont="1" applyFill="1" applyBorder="1" applyAlignment="1">
      <alignment horizontal="center" vertical="center" wrapText="1"/>
    </xf>
    <xf numFmtId="0" fontId="11" fillId="0" borderId="40" xfId="0" applyFont="1" applyBorder="1" applyAlignment="1">
      <alignment vertical="top" wrapText="1"/>
    </xf>
  </cellXfs>
  <cellStyles count="7">
    <cellStyle name="Comma" xfId="1" builtinId="3"/>
    <cellStyle name="Comma 2" xfId="5" xr:uid="{FD28FB9E-066A-452F-AA4E-6983D63E1C6F}"/>
    <cellStyle name="Comma 3" xfId="6" xr:uid="{3DD4EF04-3368-4806-8DEB-E76AD70D9CE1}"/>
    <cellStyle name="Hyperlink" xfId="3" builtinId="8"/>
    <cellStyle name="Normal" xfId="0" builtinId="0"/>
    <cellStyle name="Normal 2" xfId="2" xr:uid="{8C208B07-02E6-4B26-BA5F-58E1B717B24D}"/>
    <cellStyle name="Normal 3" xfId="4" xr:uid="{F34CB48E-D483-4FF8-9A2D-A261AE4A23A0}"/>
  </cellStyles>
  <dxfs count="0"/>
  <tableStyles count="0" defaultTableStyle="TableStyleMedium2" defaultPivotStyle="PivotStyleLight16"/>
  <colors>
    <mruColors>
      <color rgb="FFE08CD8"/>
      <color rgb="FFD86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us-partner-integrations.egnyte.com/msoffice/wopi/files/5f05edaa-41ad-44e2-b5ce-c9a3b8624ff1/WOPIServiceId_TP_EGNYTE_PLUS/WOPIUserId_-/WIM%20Guideline%20Project%20Budget%20Estimate_Revised%2020251208.xlsx" TargetMode="External"/><Relationship Id="rId1" Type="http://schemas.openxmlformats.org/officeDocument/2006/relationships/externalLinkPath" Target="/msoffice/wopi/files/5f05edaa-41ad-44e2-b5ce-c9a3b8624ff1/WOPIServiceId_TP_EGNYTE_PLUS/WOPIUserId_-/WIM%20Guideline%20Project%20Budget%20Estimate_Revised%2020251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Activities Budget"/>
      <sheetName val="4.2. Event 1"/>
      <sheetName val="Quezon"/>
      <sheetName val="Selangor"/>
      <sheetName val="JKT"/>
      <sheetName val="Airfare"/>
      <sheetName val="Participants Cost"/>
      <sheetName val="ParticipantCost"/>
      <sheetName val="SINGLE DESTINATION"/>
      <sheetName val="MULTIPLE DESTINATIONS"/>
      <sheetName val="Validation"/>
      <sheetName val="project-task-details"/>
    </sheetNames>
    <sheetDataSet>
      <sheetData sheetId="0"/>
      <sheetData sheetId="1">
        <row r="2">
          <cell r="D2" t="str">
            <v>Development of the ASEAN Guideline on the Verification of Weigh-in-Motion Instruments</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Christiena Dewikumara" id="{BCF04D28-1F27-4E53-9190-07B2DF6405FD}" userId="" providerId=""/>
  <person displayName="Mai Nguyen" id="{98512D01-91DE-4763-BD2C-FB8297EF3BFE}" userId="Mai Nguyen" providerId="None"/>
  <person displayName="MOLYANETH HENG" id="{EEB9D0D8-A4ED-4165-8F81-8CFBD8099F4D}" userId="MOLYANETH HENG" providerId="None"/>
  <person displayName="Dewikumara, Christiena" id="{FBCE9357-B861-4A91-AF68-9B8681D530E0}" userId="S::C.DEWIKUMARA@tetratech.com::405cbbd3-df22-47fa-acd5-972b3f3c245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10" dT="2025-07-15T08:28:04.94" personId="{FBCE9357-B861-4A91-AF68-9B8681D530E0}" id="{CACF3EF7-7D86-42E7-8CC2-11CC7E8278E6}">
    <text>This is total sub amount of 4.2.1.x</text>
  </threadedComment>
  <threadedComment ref="N13" dT="2025-07-15T08:27:14.67" personId="{FBCE9357-B861-4A91-AF68-9B8681D530E0}" id="{CB4A28AD-B6FE-44B2-BF9F-C5181403987B}">
    <text>This is total amount of 4.2.2.x</text>
  </threadedComment>
  <threadedComment ref="C17" dT="2025-07-17T07:55:14.53" personId="{EEB9D0D8-A4ED-4165-8F81-8CFBD8099F4D}" id="{8615171A-8006-436B-A5A8-B8D67B959AD1}">
    <text xml:space="preserve">Can we split this cost item into two? Usually, we have local transportation allowances for provincial travel. Then, we need to have another local transportation allowance from their hotel to the venue. </text>
  </threadedComment>
  <threadedComment ref="C17" dT="2025-07-17T08:19:43.39" personId="{BCF04D28-1F27-4E53-9190-07B2DF6405FD}" id="{22F18D76-CBBF-4461-B29F-65DDC465BBCE}" parentId="{8615171A-8006-436B-A5A8-B8D67B959AD1}">
    <text>Yes, just copy the row</text>
  </threadedComment>
  <threadedComment ref="C18" dT="2025-07-17T09:19:35.02" personId="{98512D01-91DE-4763-BD2C-FB8297EF3BFE}" id="{E05C8CB8-9C17-437C-AB60-5E20C96BE96D}">
    <text>This repeats line 12</text>
  </threadedComment>
  <threadedComment ref="N21" dT="2025-07-15T08:27:14.67" personId="{FBCE9357-B861-4A91-AF68-9B8681D530E0}" id="{C865E68B-325B-4C80-A324-981CC0E94550}">
    <text>This is total amount of 4.2.2.x</text>
  </threadedComment>
  <threadedComment ref="N24" dT="2025-07-15T08:27:14.67" personId="{FBCE9357-B861-4A91-AF68-9B8681D530E0}" id="{E2F41C98-EA19-4907-8388-106F558AA1E5}">
    <text>This is total amount of 4.2.2.x</text>
  </threadedComment>
  <threadedComment ref="C27" dT="2025-07-17T07:48:37.67" personId="{EEB9D0D8-A4ED-4165-8F81-8CFBD8099F4D}" id="{AF82343A-03B2-4FF8-8F00-BC012B726C2D}">
    <text>I would like to add this one more cost item. The cost could be varied whether you do the video recording or not, so you can split into two lines too in case some events do not do the video.</text>
  </threadedComment>
  <threadedComment ref="C27" dT="2025-07-17T08:20:25.45" personId="{BCF04D28-1F27-4E53-9190-07B2DF6405FD}" id="{ACACE240-16DE-45B9-A78D-FC36BD436198}" parentId="{AF82343A-03B2-4FF8-8F00-BC012B726C2D}">
    <text>thank you</text>
  </threadedComment>
  <threadedComment ref="C33" dT="2025-07-17T07:47:22.23" personId="{EEB9D0D8-A4ED-4165-8F81-8CFBD8099F4D}" id="{CCE359D5-06FC-4F11-935D-92100511447F}">
    <text xml:space="preserve">Like Iko’s comment on the summary sheet, I prefer to contingency for the whole project, rather than activity-specific. </text>
  </threadedComment>
  <threadedComment ref="C33" dT="2025-07-17T08:20:39.83" personId="{BCF04D28-1F27-4E53-9190-07B2DF6405FD}" id="{6884FA8C-422B-4CDF-9D38-94E0762E3B9E}" parentId="{CCE359D5-06FC-4F11-935D-92100511447F}">
    <text>noted</text>
  </threadedComment>
  <threadedComment ref="B35" dT="2025-07-17T07:56:53.05" personId="{EEB9D0D8-A4ED-4165-8F81-8CFBD8099F4D}" id="{15585B85-24A7-48DA-A03A-ACA056AEFBE5}">
    <text xml:space="preserve">The list is quite comprehensive, but do we still have freedom to add any unforseen cost items after this one? </text>
  </threadedComment>
  <threadedComment ref="B35" dT="2025-07-17T08:21:03.49" personId="{BCF04D28-1F27-4E53-9190-07B2DF6405FD}" id="{F26D1CF3-9D39-4A34-B96F-A80D1300BD95}" parentId="{15585B85-24A7-48DA-A03A-ACA056AEFBE5}">
    <text>yes, you can add as many rows as needed</text>
  </threadedComment>
</ThreadedComments>
</file>

<file path=xl/threadedComments/threadedComment2.xml><?xml version="1.0" encoding="utf-8"?>
<ThreadedComments xmlns="http://schemas.microsoft.com/office/spreadsheetml/2018/threadedcomments" xmlns:x="http://schemas.openxmlformats.org/spreadsheetml/2006/main">
  <threadedComment ref="G4" dT="2025-07-17T08:05:26.73" personId="{EEB9D0D8-A4ED-4165-8F81-8CFBD8099F4D}" id="{24159CD8-B728-4BFC-9223-2114EE1FF617}">
    <text xml:space="preserve">Is this per diem to give when having international travel? Not clear to me. </text>
  </threadedComment>
  <threadedComment ref="G4" dT="2025-07-17T08:48:49.55" personId="{BCF04D28-1F27-4E53-9190-07B2DF6405FD}" id="{26F3C656-C3A3-4F49-8A8F-08824C75BA2E}" parentId="{24159CD8-B728-4BFC-9223-2114EE1FF617}">
    <text>this is estimate for local participants. I need to discuss with Adi as he presented the list to Serene during the last workshop in Jakarta</text>
  </threadedComment>
  <threadedComment ref="G4" dT="2025-07-17T08:50:04.25" personId="{BCF04D28-1F27-4E53-9190-07B2DF6405FD}" id="{5E89D980-A0A4-46C6-A402-5265878E3A0F}" parentId="{24159CD8-B728-4BFC-9223-2114EE1FF617}">
    <text xml:space="preserve">You can refer the international Per Diem using calculation in UNDSA and the per diem calculator sheet included in Single destination tab and multiple destination tab
 </text>
  </threadedComment>
</ThreadedComment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icsc.un.org/Home/DailySubsistence" TargetMode="Externa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68A0C-B1AD-4D98-BDCB-7443E5A785B9}">
  <dimension ref="B2:G19"/>
  <sheetViews>
    <sheetView workbookViewId="0">
      <selection activeCell="F15" sqref="F15"/>
    </sheetView>
  </sheetViews>
  <sheetFormatPr defaultRowHeight="14.5" x14ac:dyDescent="0.35"/>
  <cols>
    <col min="1" max="1" width="2.1796875" customWidth="1"/>
    <col min="2" max="2" width="12.90625" style="2" customWidth="1"/>
    <col min="3" max="3" width="32.26953125" customWidth="1"/>
    <col min="4" max="4" width="12.7265625" customWidth="1"/>
    <col min="5" max="5" width="40.90625" style="110" customWidth="1"/>
    <col min="6" max="7" width="11.1796875" bestFit="1" customWidth="1"/>
  </cols>
  <sheetData>
    <row r="2" spans="2:7" x14ac:dyDescent="0.35">
      <c r="B2" s="15" t="s">
        <v>223</v>
      </c>
      <c r="C2" s="15" t="str">
        <f>'[1]Activities Budget'!D2</f>
        <v>Development of the ASEAN Guideline on the Verification of Weigh-in-Motion Instruments</v>
      </c>
      <c r="D2" s="15"/>
    </row>
    <row r="3" spans="2:7" hidden="1" x14ac:dyDescent="0.35">
      <c r="B3" s="137" t="s">
        <v>1</v>
      </c>
      <c r="C3" s="137"/>
      <c r="D3" s="1"/>
    </row>
    <row r="4" spans="2:7" hidden="1" x14ac:dyDescent="0.35">
      <c r="B4" s="137" t="s">
        <v>2</v>
      </c>
      <c r="C4" s="137"/>
      <c r="D4" s="1"/>
    </row>
    <row r="5" spans="2:7" x14ac:dyDescent="0.35">
      <c r="B5" s="15" t="s">
        <v>224</v>
      </c>
      <c r="C5" s="15" t="s">
        <v>225</v>
      </c>
      <c r="D5" s="1"/>
    </row>
    <row r="7" spans="2:7" x14ac:dyDescent="0.35">
      <c r="B7" s="138" t="s">
        <v>226</v>
      </c>
      <c r="C7" s="140" t="s">
        <v>5</v>
      </c>
      <c r="D7" s="111" t="s">
        <v>6</v>
      </c>
      <c r="E7" s="133" t="s">
        <v>8</v>
      </c>
    </row>
    <row r="8" spans="2:7" x14ac:dyDescent="0.35">
      <c r="B8" s="139"/>
      <c r="C8" s="141"/>
      <c r="D8" s="112" t="s">
        <v>9</v>
      </c>
      <c r="E8" s="134"/>
    </row>
    <row r="9" spans="2:7" ht="43.5" x14ac:dyDescent="0.35">
      <c r="B9" s="113">
        <v>1</v>
      </c>
      <c r="C9" s="114" t="s">
        <v>205</v>
      </c>
      <c r="D9" s="115"/>
      <c r="E9" s="116" t="s">
        <v>227</v>
      </c>
    </row>
    <row r="10" spans="2:7" ht="58" x14ac:dyDescent="0.35">
      <c r="B10" s="113">
        <v>2</v>
      </c>
      <c r="C10" s="114" t="s">
        <v>207</v>
      </c>
      <c r="D10" s="115"/>
      <c r="E10" s="116" t="s">
        <v>228</v>
      </c>
    </row>
    <row r="11" spans="2:7" ht="116" x14ac:dyDescent="0.35">
      <c r="B11" s="113">
        <v>3</v>
      </c>
      <c r="C11" s="114" t="s">
        <v>208</v>
      </c>
      <c r="D11" s="115"/>
      <c r="E11" s="116" t="s">
        <v>229</v>
      </c>
      <c r="F11" s="117"/>
      <c r="G11" s="117"/>
    </row>
    <row r="12" spans="2:7" ht="72.5" x14ac:dyDescent="0.35">
      <c r="B12" s="113">
        <v>4.0999999999999996</v>
      </c>
      <c r="C12" s="114" t="s">
        <v>250</v>
      </c>
      <c r="D12" s="115"/>
      <c r="E12" s="116" t="s">
        <v>230</v>
      </c>
      <c r="G12" s="117"/>
    </row>
    <row r="13" spans="2:7" ht="58" x14ac:dyDescent="0.35">
      <c r="B13" s="113">
        <v>5</v>
      </c>
      <c r="C13" s="114" t="s">
        <v>204</v>
      </c>
      <c r="D13" s="115"/>
      <c r="E13" s="116" t="s">
        <v>231</v>
      </c>
    </row>
    <row r="14" spans="2:7" ht="52" customHeight="1" x14ac:dyDescent="0.35">
      <c r="B14" s="113">
        <v>6</v>
      </c>
      <c r="C14" s="131" t="s">
        <v>236</v>
      </c>
      <c r="D14" s="132">
        <f>'Act.Bud.rev'!K32</f>
        <v>30000</v>
      </c>
      <c r="E14" s="172" t="s">
        <v>251</v>
      </c>
    </row>
    <row r="15" spans="2:7" ht="29" x14ac:dyDescent="0.35">
      <c r="B15" s="113">
        <v>7</v>
      </c>
      <c r="C15" s="114" t="s">
        <v>249</v>
      </c>
      <c r="D15" s="115"/>
      <c r="E15" s="116" t="s">
        <v>232</v>
      </c>
    </row>
    <row r="16" spans="2:7" s="13" customFormat="1" x14ac:dyDescent="0.35">
      <c r="B16" s="135" t="s">
        <v>233</v>
      </c>
      <c r="C16" s="136"/>
      <c r="D16" s="118">
        <f>SUM(D9:D15)</f>
        <v>30000</v>
      </c>
      <c r="E16" s="119"/>
    </row>
    <row r="19" spans="6:6" x14ac:dyDescent="0.35">
      <c r="F19" s="120"/>
    </row>
  </sheetData>
  <mergeCells count="6">
    <mergeCell ref="E7:E8"/>
    <mergeCell ref="B16:C16"/>
    <mergeCell ref="B3:C3"/>
    <mergeCell ref="B4:C4"/>
    <mergeCell ref="B7:B8"/>
    <mergeCell ref="C7:C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80E4-FFB1-4B14-B093-23BDD2124E0F}">
  <dimension ref="B1:L42"/>
  <sheetViews>
    <sheetView tabSelected="1" topLeftCell="A2" zoomScaleNormal="100" workbookViewId="0">
      <selection activeCell="N48" sqref="N48"/>
    </sheetView>
  </sheetViews>
  <sheetFormatPr defaultRowHeight="14.5" x14ac:dyDescent="0.35"/>
  <cols>
    <col min="1" max="1" width="1.1796875" customWidth="1"/>
    <col min="2" max="2" width="7.1796875" style="2" customWidth="1"/>
    <col min="3" max="3" width="12.54296875" style="1" customWidth="1"/>
    <col min="4" max="4" width="71.1796875" style="58" customWidth="1"/>
    <col min="5" max="5" width="22.90625" customWidth="1"/>
    <col min="6" max="6" width="9.1796875" bestFit="1" customWidth="1"/>
    <col min="7" max="7" width="9.81640625" style="1" customWidth="1"/>
    <col min="8" max="8" width="10" style="8" customWidth="1"/>
    <col min="9" max="9" width="10.6328125" style="8" customWidth="1"/>
    <col min="10" max="10" width="9.81640625" style="8" customWidth="1"/>
    <col min="11" max="11" width="17" style="8" customWidth="1"/>
    <col min="12" max="12" width="51.453125" customWidth="1"/>
  </cols>
  <sheetData>
    <row r="1" spans="2:12" hidden="1" x14ac:dyDescent="0.35">
      <c r="C1"/>
    </row>
    <row r="2" spans="2:12" ht="29" x14ac:dyDescent="0.35">
      <c r="B2" s="47" t="s">
        <v>0</v>
      </c>
      <c r="D2" s="11" t="s">
        <v>206</v>
      </c>
    </row>
    <row r="3" spans="2:12" x14ac:dyDescent="0.35">
      <c r="B3" s="47" t="s">
        <v>1</v>
      </c>
    </row>
    <row r="4" spans="2:12" x14ac:dyDescent="0.35">
      <c r="B4" s="47" t="s">
        <v>2</v>
      </c>
    </row>
    <row r="5" spans="2:12" x14ac:dyDescent="0.35">
      <c r="B5" s="47" t="s">
        <v>3</v>
      </c>
    </row>
    <row r="6" spans="2:12" x14ac:dyDescent="0.35">
      <c r="B6" s="47" t="s">
        <v>12</v>
      </c>
    </row>
    <row r="7" spans="2:12" x14ac:dyDescent="0.35">
      <c r="B7" s="47" t="s">
        <v>13</v>
      </c>
    </row>
    <row r="8" spans="2:12" ht="15" thickBot="1" x14ac:dyDescent="0.4">
      <c r="C8"/>
    </row>
    <row r="9" spans="2:12" s="3" customFormat="1" ht="14.5" customHeight="1" x14ac:dyDescent="0.35">
      <c r="B9" s="148" t="s">
        <v>14</v>
      </c>
      <c r="C9" s="149"/>
      <c r="D9" s="152" t="s">
        <v>5</v>
      </c>
      <c r="E9" s="154" t="s">
        <v>15</v>
      </c>
      <c r="F9" s="156" t="s">
        <v>16</v>
      </c>
      <c r="G9" s="154" t="s">
        <v>17</v>
      </c>
      <c r="H9" s="158" t="s">
        <v>18</v>
      </c>
      <c r="I9" s="142" t="s">
        <v>19</v>
      </c>
      <c r="J9" s="144" t="s">
        <v>18</v>
      </c>
      <c r="K9" s="103" t="s">
        <v>6</v>
      </c>
      <c r="L9" s="146" t="s">
        <v>8</v>
      </c>
    </row>
    <row r="10" spans="2:12" s="3" customFormat="1" ht="26" customHeight="1" x14ac:dyDescent="0.35">
      <c r="B10" s="150"/>
      <c r="C10" s="151"/>
      <c r="D10" s="153"/>
      <c r="E10" s="155"/>
      <c r="F10" s="157"/>
      <c r="G10" s="155"/>
      <c r="H10" s="159"/>
      <c r="I10" s="143"/>
      <c r="J10" s="145"/>
      <c r="K10" s="104" t="s">
        <v>214</v>
      </c>
      <c r="L10" s="147"/>
    </row>
    <row r="11" spans="2:12" s="60" customFormat="1" ht="15" customHeight="1" x14ac:dyDescent="0.35">
      <c r="B11" s="61">
        <v>1</v>
      </c>
      <c r="C11" s="62"/>
      <c r="D11" s="63" t="s">
        <v>205</v>
      </c>
      <c r="E11" s="64"/>
      <c r="F11" s="65"/>
      <c r="G11" s="87"/>
      <c r="H11" s="66"/>
      <c r="I11" s="67"/>
      <c r="J11" s="68"/>
      <c r="K11" s="67">
        <f>SUM(K12:K13)</f>
        <v>0</v>
      </c>
      <c r="L11" s="59"/>
    </row>
    <row r="12" spans="2:12" ht="40.5" customHeight="1" x14ac:dyDescent="0.35">
      <c r="B12" s="69" t="s">
        <v>199</v>
      </c>
      <c r="C12" s="70"/>
      <c r="D12" s="71" t="s">
        <v>238</v>
      </c>
      <c r="E12" s="72" t="s">
        <v>22</v>
      </c>
      <c r="F12" s="73" t="s">
        <v>23</v>
      </c>
      <c r="G12" s="88">
        <v>3</v>
      </c>
      <c r="H12" s="74" t="s">
        <v>9</v>
      </c>
      <c r="I12" s="75"/>
      <c r="J12" s="76" t="s">
        <v>9</v>
      </c>
      <c r="K12" s="75">
        <f>G12*I12</f>
        <v>0</v>
      </c>
      <c r="L12" s="26"/>
    </row>
    <row r="13" spans="2:12" x14ac:dyDescent="0.35">
      <c r="B13" s="69"/>
      <c r="C13" s="70"/>
      <c r="D13" s="77"/>
      <c r="E13" s="72"/>
      <c r="F13" s="73"/>
      <c r="G13" s="88"/>
      <c r="H13" s="74"/>
      <c r="I13" s="75"/>
      <c r="J13" s="76"/>
      <c r="K13" s="75"/>
      <c r="L13" s="26"/>
    </row>
    <row r="14" spans="2:12" s="60" customFormat="1" ht="15" customHeight="1" x14ac:dyDescent="0.35">
      <c r="B14" s="61">
        <v>2</v>
      </c>
      <c r="C14" s="62"/>
      <c r="D14" s="63" t="s">
        <v>207</v>
      </c>
      <c r="E14" s="64"/>
      <c r="F14" s="65"/>
      <c r="G14" s="87"/>
      <c r="H14" s="66"/>
      <c r="I14" s="67"/>
      <c r="J14" s="68"/>
      <c r="K14" s="67">
        <f>SUM(K15:K16)</f>
        <v>0</v>
      </c>
      <c r="L14" s="59"/>
    </row>
    <row r="15" spans="2:12" ht="51" customHeight="1" x14ac:dyDescent="0.35">
      <c r="B15" s="69" t="s">
        <v>200</v>
      </c>
      <c r="C15" s="70"/>
      <c r="D15" s="71" t="s">
        <v>239</v>
      </c>
      <c r="E15" s="72" t="s">
        <v>22</v>
      </c>
      <c r="F15" s="73" t="s">
        <v>23</v>
      </c>
      <c r="G15" s="101">
        <v>9</v>
      </c>
      <c r="H15" s="74" t="s">
        <v>9</v>
      </c>
      <c r="I15" s="75"/>
      <c r="J15" s="76" t="s">
        <v>9</v>
      </c>
      <c r="K15" s="75">
        <f>G15*I15</f>
        <v>0</v>
      </c>
      <c r="L15" s="26"/>
    </row>
    <row r="16" spans="2:12" ht="17.5" customHeight="1" x14ac:dyDescent="0.35">
      <c r="B16" s="69"/>
      <c r="C16" s="70"/>
      <c r="D16" s="71"/>
      <c r="E16" s="72"/>
      <c r="F16" s="73"/>
      <c r="G16" s="101"/>
      <c r="H16" s="74"/>
      <c r="I16" s="75"/>
      <c r="J16" s="76"/>
      <c r="K16" s="75"/>
      <c r="L16" s="26"/>
    </row>
    <row r="17" spans="2:12" s="60" customFormat="1" ht="33" customHeight="1" x14ac:dyDescent="0.35">
      <c r="B17" s="61">
        <v>3</v>
      </c>
      <c r="C17" s="62"/>
      <c r="D17" s="63" t="s">
        <v>208</v>
      </c>
      <c r="E17" s="64"/>
      <c r="F17" s="65"/>
      <c r="G17" s="102"/>
      <c r="H17" s="66"/>
      <c r="I17" s="67"/>
      <c r="J17" s="68"/>
      <c r="K17" s="67">
        <f>SUM(K18:K21)</f>
        <v>0</v>
      </c>
      <c r="L17" s="92"/>
    </row>
    <row r="18" spans="2:12" ht="65" customHeight="1" x14ac:dyDescent="0.35">
      <c r="B18" s="69" t="s">
        <v>201</v>
      </c>
      <c r="C18" s="70"/>
      <c r="D18" s="71" t="s">
        <v>240</v>
      </c>
      <c r="E18" s="72" t="s">
        <v>22</v>
      </c>
      <c r="F18" s="73" t="s">
        <v>23</v>
      </c>
      <c r="G18" s="101">
        <v>15</v>
      </c>
      <c r="H18" s="74" t="s">
        <v>9</v>
      </c>
      <c r="I18" s="75"/>
      <c r="J18" s="76" t="s">
        <v>9</v>
      </c>
      <c r="K18" s="75">
        <f>G18*I18</f>
        <v>0</v>
      </c>
      <c r="L18" s="26"/>
    </row>
    <row r="19" spans="2:12" x14ac:dyDescent="0.35">
      <c r="B19" s="69" t="s">
        <v>209</v>
      </c>
      <c r="C19" s="70"/>
      <c r="D19" s="77" t="s">
        <v>212</v>
      </c>
      <c r="E19" s="72" t="s">
        <v>22</v>
      </c>
      <c r="F19" s="73" t="s">
        <v>28</v>
      </c>
      <c r="G19" s="101">
        <v>1</v>
      </c>
      <c r="H19" s="74" t="s">
        <v>9</v>
      </c>
      <c r="I19" s="75"/>
      <c r="J19" s="76" t="s">
        <v>9</v>
      </c>
      <c r="K19" s="75">
        <f>G19*I19</f>
        <v>0</v>
      </c>
      <c r="L19" s="26"/>
    </row>
    <row r="20" spans="2:12" x14ac:dyDescent="0.35">
      <c r="B20" s="69"/>
      <c r="C20" s="70"/>
      <c r="D20" s="77"/>
      <c r="E20" s="72"/>
      <c r="F20" s="73"/>
      <c r="G20" s="101"/>
      <c r="H20" s="74"/>
      <c r="I20" s="75"/>
      <c r="J20" s="76"/>
      <c r="K20" s="75"/>
      <c r="L20" s="26"/>
    </row>
    <row r="21" spans="2:12" x14ac:dyDescent="0.35">
      <c r="B21" s="69"/>
      <c r="C21" s="70"/>
      <c r="D21" s="77"/>
      <c r="E21" s="72"/>
      <c r="F21" s="73"/>
      <c r="G21" s="101"/>
      <c r="H21" s="74"/>
      <c r="I21" s="75"/>
      <c r="J21" s="76"/>
      <c r="K21" s="75"/>
      <c r="L21" s="26"/>
    </row>
    <row r="22" spans="2:12" s="13" customFormat="1" ht="18.5" customHeight="1" x14ac:dyDescent="0.35">
      <c r="B22" s="61">
        <v>4</v>
      </c>
      <c r="C22" s="62"/>
      <c r="D22" s="63" t="s">
        <v>215</v>
      </c>
      <c r="E22" s="64"/>
      <c r="F22" s="65"/>
      <c r="G22" s="102"/>
      <c r="H22" s="66"/>
      <c r="I22" s="67"/>
      <c r="J22" s="68"/>
      <c r="K22" s="67">
        <f>SUM(K24:K24)</f>
        <v>0</v>
      </c>
      <c r="L22" s="25"/>
    </row>
    <row r="23" spans="2:12" ht="42.5" customHeight="1" x14ac:dyDescent="0.35">
      <c r="B23" s="69" t="s">
        <v>202</v>
      </c>
      <c r="C23" s="70"/>
      <c r="D23" s="77" t="s">
        <v>241</v>
      </c>
      <c r="E23" s="72"/>
      <c r="F23" s="73" t="s">
        <v>23</v>
      </c>
      <c r="G23" s="101">
        <v>1</v>
      </c>
      <c r="H23" s="74" t="s">
        <v>9</v>
      </c>
      <c r="I23" s="75"/>
      <c r="J23" s="76" t="str">
        <f t="shared" ref="J23:J30" si="0">H23</f>
        <v>AUD</v>
      </c>
      <c r="K23" s="75">
        <f t="shared" ref="K23:K24" si="1">G23*I23</f>
        <v>0</v>
      </c>
      <c r="L23" s="109"/>
    </row>
    <row r="24" spans="2:12" ht="48.5" customHeight="1" x14ac:dyDescent="0.35">
      <c r="B24" s="69" t="s">
        <v>216</v>
      </c>
      <c r="C24" s="70"/>
      <c r="D24" s="77" t="s">
        <v>248</v>
      </c>
      <c r="E24" s="72" t="s">
        <v>22</v>
      </c>
      <c r="F24" s="73" t="s">
        <v>23</v>
      </c>
      <c r="G24" s="101">
        <v>4</v>
      </c>
      <c r="H24" s="74" t="s">
        <v>9</v>
      </c>
      <c r="I24" s="75"/>
      <c r="J24" s="76" t="str">
        <f t="shared" si="0"/>
        <v>AUD</v>
      </c>
      <c r="K24" s="75">
        <f t="shared" si="1"/>
        <v>0</v>
      </c>
      <c r="L24" s="109"/>
    </row>
    <row r="25" spans="2:12" ht="121.5" customHeight="1" x14ac:dyDescent="0.35">
      <c r="B25" s="69" t="s">
        <v>217</v>
      </c>
      <c r="C25" s="70"/>
      <c r="D25" s="77" t="s">
        <v>242</v>
      </c>
      <c r="E25" s="72"/>
      <c r="F25" s="73" t="s">
        <v>23</v>
      </c>
      <c r="G25" s="101">
        <v>6</v>
      </c>
      <c r="H25" s="74" t="s">
        <v>9</v>
      </c>
      <c r="I25" s="75"/>
      <c r="J25" s="76" t="s">
        <v>9</v>
      </c>
      <c r="K25" s="75"/>
      <c r="L25" s="109" t="s">
        <v>220</v>
      </c>
    </row>
    <row r="26" spans="2:12" ht="124.5" customHeight="1" x14ac:dyDescent="0.35">
      <c r="B26" s="69" t="s">
        <v>218</v>
      </c>
      <c r="C26" s="70"/>
      <c r="D26" s="77" t="s">
        <v>243</v>
      </c>
      <c r="E26" s="72" t="s">
        <v>22</v>
      </c>
      <c r="F26" s="73" t="s">
        <v>23</v>
      </c>
      <c r="G26" s="101">
        <v>6</v>
      </c>
      <c r="H26" s="74" t="s">
        <v>9</v>
      </c>
      <c r="I26" s="75"/>
      <c r="J26" s="76" t="s">
        <v>9</v>
      </c>
      <c r="K26" s="75"/>
      <c r="L26" s="109" t="s">
        <v>221</v>
      </c>
    </row>
    <row r="27" spans="2:12" ht="126" customHeight="1" x14ac:dyDescent="0.35">
      <c r="B27" s="69" t="s">
        <v>219</v>
      </c>
      <c r="C27" s="70"/>
      <c r="D27" s="77" t="s">
        <v>244</v>
      </c>
      <c r="E27" s="72" t="s">
        <v>22</v>
      </c>
      <c r="F27" s="73" t="s">
        <v>23</v>
      </c>
      <c r="G27" s="101">
        <v>6</v>
      </c>
      <c r="H27" s="74" t="s">
        <v>9</v>
      </c>
      <c r="I27" s="75"/>
      <c r="J27" s="76" t="s">
        <v>9</v>
      </c>
      <c r="K27" s="75"/>
      <c r="L27" s="109" t="s">
        <v>222</v>
      </c>
    </row>
    <row r="28" spans="2:12" s="13" customFormat="1" ht="18.5" customHeight="1" x14ac:dyDescent="0.35">
      <c r="B28" s="61">
        <v>5</v>
      </c>
      <c r="C28" s="62"/>
      <c r="D28" s="63" t="s">
        <v>204</v>
      </c>
      <c r="E28" s="64"/>
      <c r="F28" s="65"/>
      <c r="G28" s="87"/>
      <c r="H28" s="66"/>
      <c r="I28" s="67"/>
      <c r="J28" s="68"/>
      <c r="K28" s="79">
        <f>SUM(K29:K34)</f>
        <v>30000</v>
      </c>
      <c r="L28" s="25"/>
    </row>
    <row r="29" spans="2:12" ht="43" customHeight="1" x14ac:dyDescent="0.35">
      <c r="B29" s="69" t="s">
        <v>210</v>
      </c>
      <c r="C29" s="70"/>
      <c r="D29" s="77" t="s">
        <v>245</v>
      </c>
      <c r="E29" s="72" t="s">
        <v>22</v>
      </c>
      <c r="F29" s="73" t="s">
        <v>23</v>
      </c>
      <c r="G29" s="88">
        <v>4</v>
      </c>
      <c r="H29" s="74" t="s">
        <v>9</v>
      </c>
      <c r="I29" s="75"/>
      <c r="J29" s="76" t="str">
        <f t="shared" ref="J29" si="2">H29</f>
        <v>AUD</v>
      </c>
      <c r="K29" s="75">
        <f>G29*I29</f>
        <v>0</v>
      </c>
      <c r="L29" s="26"/>
    </row>
    <row r="30" spans="2:12" ht="43" customHeight="1" x14ac:dyDescent="0.35">
      <c r="B30" s="69" t="s">
        <v>211</v>
      </c>
      <c r="C30" s="70"/>
      <c r="D30" s="77" t="s">
        <v>246</v>
      </c>
      <c r="E30" s="72" t="s">
        <v>22</v>
      </c>
      <c r="F30" s="73" t="s">
        <v>23</v>
      </c>
      <c r="G30" s="88">
        <v>4</v>
      </c>
      <c r="H30" s="74" t="s">
        <v>9</v>
      </c>
      <c r="I30" s="75"/>
      <c r="J30" s="76" t="str">
        <f t="shared" si="0"/>
        <v>AUD</v>
      </c>
      <c r="K30" s="75">
        <f>G30*I30</f>
        <v>0</v>
      </c>
      <c r="L30" s="26"/>
    </row>
    <row r="31" spans="2:12" ht="43" customHeight="1" x14ac:dyDescent="0.35">
      <c r="B31" s="69" t="s">
        <v>213</v>
      </c>
      <c r="C31" s="70"/>
      <c r="D31" s="77" t="s">
        <v>247</v>
      </c>
      <c r="E31" s="72" t="s">
        <v>22</v>
      </c>
      <c r="F31" s="73" t="s">
        <v>23</v>
      </c>
      <c r="G31" s="88">
        <v>2</v>
      </c>
      <c r="H31" s="74" t="s">
        <v>9</v>
      </c>
      <c r="I31" s="75"/>
      <c r="J31" s="76" t="s">
        <v>9</v>
      </c>
      <c r="K31" s="75">
        <f>G31*I31</f>
        <v>0</v>
      </c>
      <c r="L31" s="26"/>
    </row>
    <row r="32" spans="2:12" s="13" customFormat="1" ht="195" customHeight="1" x14ac:dyDescent="0.35">
      <c r="B32" s="121">
        <v>6</v>
      </c>
      <c r="C32" s="122"/>
      <c r="D32" s="123" t="s">
        <v>237</v>
      </c>
      <c r="E32" s="124" t="s">
        <v>22</v>
      </c>
      <c r="F32" s="125" t="s">
        <v>28</v>
      </c>
      <c r="G32" s="126"/>
      <c r="H32" s="127" t="s">
        <v>9</v>
      </c>
      <c r="I32" s="128"/>
      <c r="J32" s="129" t="s">
        <v>9</v>
      </c>
      <c r="K32" s="128">
        <v>30000</v>
      </c>
      <c r="L32" s="130" t="s">
        <v>252</v>
      </c>
    </row>
    <row r="33" spans="2:12" ht="17.5" customHeight="1" x14ac:dyDescent="0.35">
      <c r="B33" s="69"/>
      <c r="C33" s="70"/>
      <c r="D33" s="71"/>
      <c r="E33" s="72"/>
      <c r="F33" s="73"/>
      <c r="G33" s="101"/>
      <c r="H33" s="74"/>
      <c r="I33" s="75"/>
      <c r="J33" s="76"/>
      <c r="K33" s="75"/>
      <c r="L33" s="26"/>
    </row>
    <row r="34" spans="2:12" s="13" customFormat="1" ht="30.5" customHeight="1" x14ac:dyDescent="0.35">
      <c r="B34" s="61">
        <v>7</v>
      </c>
      <c r="C34" s="62"/>
      <c r="D34" s="63" t="s">
        <v>234</v>
      </c>
      <c r="E34" s="64"/>
      <c r="F34" s="65"/>
      <c r="G34" s="87"/>
      <c r="H34" s="66" t="s">
        <v>9</v>
      </c>
      <c r="I34" s="67"/>
      <c r="J34" s="68" t="s">
        <v>9</v>
      </c>
      <c r="K34" s="67"/>
      <c r="L34" s="109" t="s">
        <v>235</v>
      </c>
    </row>
    <row r="35" spans="2:12" x14ac:dyDescent="0.35">
      <c r="B35" s="78"/>
      <c r="C35" s="70"/>
      <c r="D35" s="77"/>
      <c r="E35" s="72"/>
      <c r="F35" s="73"/>
      <c r="G35" s="88"/>
      <c r="H35" s="74"/>
      <c r="I35" s="75"/>
      <c r="J35" s="76"/>
      <c r="K35" s="75"/>
      <c r="L35" s="26"/>
    </row>
    <row r="36" spans="2:12" ht="15" thickBot="1" x14ac:dyDescent="0.4">
      <c r="B36" s="90"/>
      <c r="C36" s="80"/>
      <c r="D36" s="81"/>
      <c r="E36" s="82"/>
      <c r="F36" s="83"/>
      <c r="G36" s="89"/>
      <c r="H36" s="84"/>
      <c r="I36" s="85"/>
      <c r="J36" s="86"/>
      <c r="K36" s="85"/>
      <c r="L36" s="91"/>
    </row>
    <row r="37" spans="2:12" x14ac:dyDescent="0.35">
      <c r="B37" s="3"/>
      <c r="C37" s="3"/>
      <c r="D37" s="105" t="s">
        <v>203</v>
      </c>
      <c r="E37" s="106"/>
      <c r="F37" s="106"/>
      <c r="G37" s="107"/>
      <c r="H37" s="108" t="s">
        <v>9</v>
      </c>
      <c r="I37" s="108"/>
      <c r="J37" s="108"/>
      <c r="K37" s="108">
        <f>K11+K14+K17+K22+K28</f>
        <v>30000</v>
      </c>
      <c r="L37" s="99"/>
    </row>
    <row r="39" spans="2:12" x14ac:dyDescent="0.35">
      <c r="G39" s="1">
        <f>SUM(G12:G31)-G19</f>
        <v>60</v>
      </c>
    </row>
    <row r="42" spans="2:12" x14ac:dyDescent="0.35">
      <c r="K42" s="100"/>
    </row>
  </sheetData>
  <mergeCells count="9">
    <mergeCell ref="I9:I10"/>
    <mergeCell ref="J9:J10"/>
    <mergeCell ref="L9:L10"/>
    <mergeCell ref="B9:C10"/>
    <mergeCell ref="D9:D10"/>
    <mergeCell ref="E9:E10"/>
    <mergeCell ref="F9:F10"/>
    <mergeCell ref="G9:G10"/>
    <mergeCell ref="H9:H10"/>
  </mergeCells>
  <dataValidations count="1">
    <dataValidation type="whole" operator="greaterThan" allowBlank="1" showInputMessage="1" showErrorMessage="1" error="Input Number" sqref="G1:G1048576" xr:uid="{B694EC10-F272-4EB9-8150-7BB21C4F6C76}">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AF49AA92-4CD6-4406-9259-ADD861018D00}">
          <x14:formula1>
            <xm:f>Validation!$F$3:$F$12</xm:f>
          </x14:formula1>
          <xm:sqref>J1:J1048576 H1:H1048576</xm:sqref>
        </x14:dataValidation>
        <x14:dataValidation type="list" allowBlank="1" showInputMessage="1" showErrorMessage="1" error="See Drop Down Menu" xr:uid="{3DA6087F-D7AF-4855-8743-4F9A262E4B81}">
          <x14:formula1>
            <xm:f>Validation!$D$3:$D$17</xm:f>
          </x14:formula1>
          <xm:sqref>F1:F1048576</xm:sqref>
        </x14:dataValidation>
        <x14:dataValidation type="list" allowBlank="1" showInputMessage="1" showErrorMessage="1" error="Use Drop Down List_x000a_" xr:uid="{B82ADDC5-5400-4756-AA93-EE068252FCF5}">
          <x14:formula1>
            <xm:f>Validation!$B$3:$B$20</xm:f>
          </x14:formula1>
          <xm:sqref>E1:E1048576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C580D-2A54-4CD8-8B1D-46996DCE21C3}">
  <dimension ref="B1:Q36"/>
  <sheetViews>
    <sheetView zoomScale="90" zoomScaleNormal="90" workbookViewId="0">
      <pane xSplit="3" ySplit="8" topLeftCell="D9" activePane="bottomRight" state="frozen"/>
      <selection pane="topRight" activeCell="D1" sqref="D1"/>
      <selection pane="bottomLeft" activeCell="A9" sqref="A9"/>
      <selection pane="bottomRight" activeCell="C38" sqref="C38"/>
    </sheetView>
  </sheetViews>
  <sheetFormatPr defaultRowHeight="14.5" x14ac:dyDescent="0.35"/>
  <cols>
    <col min="1" max="1" width="1.1796875" customWidth="1"/>
    <col min="2" max="2" width="19.453125" style="1" customWidth="1"/>
    <col min="3" max="3" width="55.453125" customWidth="1"/>
    <col min="4" max="4" width="21.54296875" customWidth="1"/>
    <col min="5" max="5" width="7.1796875" customWidth="1"/>
    <col min="6" max="8" width="9.54296875" customWidth="1"/>
    <col min="9" max="9" width="5.1796875" style="8" customWidth="1"/>
    <col min="10" max="10" width="13.81640625" style="8" customWidth="1"/>
    <col min="11" max="11" width="9.453125" style="8" customWidth="1"/>
    <col min="12" max="14" width="16.1796875" style="8" customWidth="1"/>
    <col min="15" max="16" width="13.1796875" customWidth="1"/>
    <col min="17" max="17" width="50.453125" bestFit="1" customWidth="1"/>
  </cols>
  <sheetData>
    <row r="1" spans="2:17" x14ac:dyDescent="0.35">
      <c r="B1"/>
    </row>
    <row r="2" spans="2:17" x14ac:dyDescent="0.35">
      <c r="B2" t="s">
        <v>5</v>
      </c>
      <c r="C2" t="e">
        <f>#REF!</f>
        <v>#REF!</v>
      </c>
    </row>
    <row r="3" spans="2:17" x14ac:dyDescent="0.35">
      <c r="B3" t="s">
        <v>1</v>
      </c>
    </row>
    <row r="4" spans="2:17" x14ac:dyDescent="0.35">
      <c r="B4" t="s">
        <v>2</v>
      </c>
    </row>
    <row r="5" spans="2:17" x14ac:dyDescent="0.35">
      <c r="B5" t="s">
        <v>3</v>
      </c>
      <c r="C5" t="s">
        <v>29</v>
      </c>
    </row>
    <row r="6" spans="2:17" x14ac:dyDescent="0.35">
      <c r="B6"/>
    </row>
    <row r="7" spans="2:17" s="3" customFormat="1" ht="14.5" customHeight="1" x14ac:dyDescent="0.35">
      <c r="B7" s="161" t="s">
        <v>30</v>
      </c>
      <c r="C7" s="146" t="s">
        <v>5</v>
      </c>
      <c r="D7" s="154" t="s">
        <v>15</v>
      </c>
      <c r="E7" s="165" t="s">
        <v>16</v>
      </c>
      <c r="F7" s="167" t="s">
        <v>17</v>
      </c>
      <c r="G7" s="169" t="s">
        <v>31</v>
      </c>
      <c r="H7" s="56"/>
      <c r="I7" s="158" t="s">
        <v>18</v>
      </c>
      <c r="J7" s="142" t="s">
        <v>19</v>
      </c>
      <c r="K7" s="158" t="s">
        <v>18</v>
      </c>
      <c r="L7" s="142" t="s">
        <v>6</v>
      </c>
      <c r="M7" s="33" t="s">
        <v>6</v>
      </c>
      <c r="N7" s="33" t="s">
        <v>20</v>
      </c>
      <c r="O7" s="165" t="s">
        <v>7</v>
      </c>
      <c r="P7" s="169"/>
      <c r="Q7" s="154" t="s">
        <v>8</v>
      </c>
    </row>
    <row r="8" spans="2:17" s="3" customFormat="1" x14ac:dyDescent="0.35">
      <c r="B8" s="162"/>
      <c r="C8" s="163"/>
      <c r="D8" s="164"/>
      <c r="E8" s="166"/>
      <c r="F8" s="168"/>
      <c r="G8" s="170"/>
      <c r="H8" s="57"/>
      <c r="I8" s="160"/>
      <c r="J8" s="171"/>
      <c r="K8" s="160"/>
      <c r="L8" s="171"/>
      <c r="M8" s="34" t="s">
        <v>9</v>
      </c>
      <c r="N8" s="34" t="s">
        <v>21</v>
      </c>
      <c r="O8" s="48" t="s">
        <v>10</v>
      </c>
      <c r="P8" s="49" t="s">
        <v>11</v>
      </c>
      <c r="Q8" s="164"/>
    </row>
    <row r="9" spans="2:17" x14ac:dyDescent="0.35">
      <c r="B9" s="42">
        <v>4.2</v>
      </c>
      <c r="C9" s="26" t="s">
        <v>32</v>
      </c>
      <c r="D9" s="23"/>
      <c r="E9" s="31"/>
      <c r="G9" s="26"/>
      <c r="I9" s="28"/>
      <c r="J9" s="18"/>
      <c r="K9" s="28"/>
      <c r="L9" s="18"/>
      <c r="M9" s="21"/>
      <c r="N9" s="21"/>
      <c r="O9" s="31"/>
      <c r="P9" s="26"/>
      <c r="Q9" s="23"/>
    </row>
    <row r="10" spans="2:17" x14ac:dyDescent="0.35">
      <c r="B10" s="43" t="s">
        <v>33</v>
      </c>
      <c r="C10" s="40" t="s">
        <v>25</v>
      </c>
      <c r="D10" s="23"/>
      <c r="E10" s="31"/>
      <c r="G10" s="26"/>
      <c r="I10" s="28"/>
      <c r="J10" s="18"/>
      <c r="K10" s="28"/>
      <c r="L10" s="18"/>
      <c r="M10" s="21"/>
      <c r="N10" s="30">
        <f>IFERROR(SUMIFS(M:M, B:B, B10 &amp; "*"), "")</f>
        <v>2752.7144823367485</v>
      </c>
      <c r="O10" s="31"/>
      <c r="P10" s="26"/>
      <c r="Q10" s="23"/>
    </row>
    <row r="11" spans="2:17" x14ac:dyDescent="0.35">
      <c r="B11" s="42" t="s">
        <v>34</v>
      </c>
      <c r="C11" s="26" t="s">
        <v>25</v>
      </c>
      <c r="D11" s="23" t="s">
        <v>22</v>
      </c>
      <c r="E11" s="31" t="s">
        <v>23</v>
      </c>
      <c r="F11">
        <v>2</v>
      </c>
      <c r="G11" s="26">
        <v>2</v>
      </c>
      <c r="I11" s="28" t="s">
        <v>24</v>
      </c>
      <c r="J11" s="18">
        <v>400</v>
      </c>
      <c r="K11" s="28" t="str">
        <f>I11</f>
        <v>USD</v>
      </c>
      <c r="L11" s="18">
        <f>F11*G11*J11</f>
        <v>1600</v>
      </c>
      <c r="M11" s="21">
        <f>L11/_xlfn.XLOOKUP(K11,Validation!$F$3:$F$12,Validation!$G$3:$G$12,0)</f>
        <v>2446.8573176326654</v>
      </c>
      <c r="N11" s="21"/>
      <c r="O11" s="31"/>
      <c r="P11" s="26"/>
      <c r="Q11" s="23"/>
    </row>
    <row r="12" spans="2:17" x14ac:dyDescent="0.35">
      <c r="B12" s="42" t="s">
        <v>35</v>
      </c>
      <c r="C12" s="26" t="s">
        <v>36</v>
      </c>
      <c r="D12" s="23" t="s">
        <v>37</v>
      </c>
      <c r="E12" s="31" t="s">
        <v>38</v>
      </c>
      <c r="F12">
        <v>2</v>
      </c>
      <c r="G12" s="26">
        <v>1</v>
      </c>
      <c r="I12" s="28" t="s">
        <v>24</v>
      </c>
      <c r="J12" s="18">
        <v>100</v>
      </c>
      <c r="K12" s="28" t="str">
        <f t="shared" ref="K12:K34" si="0">I12</f>
        <v>USD</v>
      </c>
      <c r="L12" s="18">
        <f>F12*G12*J12</f>
        <v>200</v>
      </c>
      <c r="M12" s="21">
        <f>L12/_xlfn.XLOOKUP(K12,Validation!$F$3:$F$12,Validation!$G$3:$G$12,0)</f>
        <v>305.85716470408317</v>
      </c>
      <c r="N12" s="21"/>
      <c r="O12" s="31"/>
      <c r="P12" s="26"/>
      <c r="Q12" s="23"/>
    </row>
    <row r="13" spans="2:17" x14ac:dyDescent="0.35">
      <c r="B13" s="43" t="s">
        <v>39</v>
      </c>
      <c r="C13" s="40" t="s">
        <v>40</v>
      </c>
      <c r="D13" s="23"/>
      <c r="E13" s="31"/>
      <c r="G13" s="26"/>
      <c r="I13" s="28"/>
      <c r="J13" s="18"/>
      <c r="K13" s="28">
        <f t="shared" si="0"/>
        <v>0</v>
      </c>
      <c r="L13" s="18"/>
      <c r="M13" s="21"/>
      <c r="N13" s="30">
        <f>IFERROR(SUMIFS(M:M, B:B, B13 &amp; "*"), "")</f>
        <v>5927.8012230482109</v>
      </c>
      <c r="O13" s="31"/>
      <c r="P13" s="26"/>
      <c r="Q13" s="38" t="s">
        <v>41</v>
      </c>
    </row>
    <row r="14" spans="2:17" x14ac:dyDescent="0.35">
      <c r="B14" s="42" t="s">
        <v>42</v>
      </c>
      <c r="C14" s="26" t="s">
        <v>43</v>
      </c>
      <c r="D14" s="23" t="s">
        <v>44</v>
      </c>
      <c r="E14" s="31" t="s">
        <v>45</v>
      </c>
      <c r="F14">
        <v>10</v>
      </c>
      <c r="G14" s="26">
        <v>2</v>
      </c>
      <c r="I14" s="28" t="s">
        <v>24</v>
      </c>
      <c r="J14" s="18">
        <v>10</v>
      </c>
      <c r="K14" s="28" t="str">
        <f t="shared" si="0"/>
        <v>USD</v>
      </c>
      <c r="L14" s="18">
        <f>F14*G14*J14</f>
        <v>200</v>
      </c>
      <c r="M14" s="21">
        <f>L14/_xlfn.XLOOKUP(K14,Validation!$F$3:$F$12,Validation!$G$3:$G$12,0)</f>
        <v>305.85716470408317</v>
      </c>
      <c r="N14" s="21"/>
      <c r="O14" s="31"/>
      <c r="P14" s="26"/>
      <c r="Q14" s="23"/>
    </row>
    <row r="15" spans="2:17" x14ac:dyDescent="0.35">
      <c r="B15" s="42" t="s">
        <v>46</v>
      </c>
      <c r="C15" s="26" t="s">
        <v>47</v>
      </c>
      <c r="D15" s="23" t="s">
        <v>48</v>
      </c>
      <c r="E15" s="31" t="s">
        <v>45</v>
      </c>
      <c r="F15">
        <v>2</v>
      </c>
      <c r="G15" s="26">
        <v>5</v>
      </c>
      <c r="I15" s="28" t="s">
        <v>24</v>
      </c>
      <c r="J15" s="18">
        <f>'Participants Cost'!F4</f>
        <v>170</v>
      </c>
      <c r="K15" s="28" t="str">
        <f t="shared" si="0"/>
        <v>USD</v>
      </c>
      <c r="L15" s="18">
        <f t="shared" ref="L15:L34" si="1">F15*G15*J15</f>
        <v>1700</v>
      </c>
      <c r="M15" s="21">
        <f>L15/_xlfn.XLOOKUP(K15,Validation!$F$3:$F$12,Validation!$G$3:$G$12,0)</f>
        <v>2599.7858999847072</v>
      </c>
      <c r="N15" s="21"/>
      <c r="O15" s="31"/>
      <c r="P15" s="26"/>
      <c r="Q15" s="23"/>
    </row>
    <row r="16" spans="2:17" x14ac:dyDescent="0.35">
      <c r="B16" s="42" t="s">
        <v>49</v>
      </c>
      <c r="C16" s="26" t="s">
        <v>50</v>
      </c>
      <c r="D16" s="23" t="s">
        <v>51</v>
      </c>
      <c r="E16" s="31" t="s">
        <v>45</v>
      </c>
      <c r="F16">
        <v>2</v>
      </c>
      <c r="G16" s="26">
        <v>4</v>
      </c>
      <c r="I16" s="28" t="s">
        <v>24</v>
      </c>
      <c r="J16" s="18">
        <f>'Participants Cost'!E4</f>
        <v>170</v>
      </c>
      <c r="K16" s="28" t="str">
        <f t="shared" si="0"/>
        <v>USD</v>
      </c>
      <c r="L16" s="18">
        <f t="shared" si="1"/>
        <v>1360</v>
      </c>
      <c r="M16" s="21">
        <f>L16/_xlfn.XLOOKUP(K16,Validation!$F$3:$F$12,Validation!$G$3:$G$12,0)</f>
        <v>2079.8287199877655</v>
      </c>
      <c r="N16" s="21"/>
      <c r="O16" s="31"/>
      <c r="P16" s="26"/>
      <c r="Q16" s="23"/>
    </row>
    <row r="17" spans="2:17" x14ac:dyDescent="0.35">
      <c r="B17" s="42" t="s">
        <v>52</v>
      </c>
      <c r="C17" s="41" t="s">
        <v>53</v>
      </c>
      <c r="D17" s="23" t="s">
        <v>54</v>
      </c>
      <c r="E17" s="31"/>
      <c r="G17" s="26"/>
      <c r="I17" s="28"/>
      <c r="J17" s="18"/>
      <c r="K17" s="28">
        <f t="shared" si="0"/>
        <v>0</v>
      </c>
      <c r="L17" s="18">
        <f t="shared" si="1"/>
        <v>0</v>
      </c>
      <c r="M17" s="21"/>
      <c r="N17" s="21"/>
      <c r="O17" s="31"/>
      <c r="P17" s="26"/>
      <c r="Q17" s="23"/>
    </row>
    <row r="18" spans="2:17" x14ac:dyDescent="0.35">
      <c r="B18" s="42" t="s">
        <v>55</v>
      </c>
      <c r="C18" s="26" t="s">
        <v>56</v>
      </c>
      <c r="D18" s="23" t="s">
        <v>37</v>
      </c>
      <c r="E18" s="31"/>
      <c r="G18" s="26"/>
      <c r="I18" s="28"/>
      <c r="J18" s="18"/>
      <c r="K18" s="28">
        <f t="shared" si="0"/>
        <v>0</v>
      </c>
      <c r="L18" s="18">
        <f t="shared" si="1"/>
        <v>0</v>
      </c>
      <c r="M18" s="21"/>
      <c r="N18" s="21"/>
      <c r="O18" s="31"/>
      <c r="P18" s="26"/>
      <c r="Q18" s="38" t="s">
        <v>57</v>
      </c>
    </row>
    <row r="19" spans="2:17" x14ac:dyDescent="0.35">
      <c r="B19" s="42" t="s">
        <v>58</v>
      </c>
      <c r="C19" s="26" t="s">
        <v>59</v>
      </c>
      <c r="D19" s="23" t="s">
        <v>37</v>
      </c>
      <c r="E19" s="31"/>
      <c r="G19" s="26"/>
      <c r="I19" s="28"/>
      <c r="J19" s="18"/>
      <c r="K19" s="28">
        <f t="shared" si="0"/>
        <v>0</v>
      </c>
      <c r="L19" s="18">
        <f t="shared" si="1"/>
        <v>0</v>
      </c>
      <c r="M19" s="21"/>
      <c r="N19" s="21"/>
      <c r="O19" s="31"/>
      <c r="P19" s="26"/>
      <c r="Q19" s="23"/>
    </row>
    <row r="20" spans="2:17" x14ac:dyDescent="0.35">
      <c r="B20" s="42" t="s">
        <v>60</v>
      </c>
      <c r="C20" s="26" t="s">
        <v>61</v>
      </c>
      <c r="D20" s="23" t="s">
        <v>37</v>
      </c>
      <c r="E20" s="31" t="s">
        <v>38</v>
      </c>
      <c r="F20">
        <v>2</v>
      </c>
      <c r="G20" s="26">
        <v>1</v>
      </c>
      <c r="I20" s="28" t="s">
        <v>62</v>
      </c>
      <c r="J20" s="18">
        <v>5000000</v>
      </c>
      <c r="K20" s="28" t="str">
        <f t="shared" si="0"/>
        <v>IDR</v>
      </c>
      <c r="L20" s="18">
        <f t="shared" si="1"/>
        <v>10000000</v>
      </c>
      <c r="M20" s="21">
        <f>L20/_xlfn.XLOOKUP(K20,Validation!$F$3:$F$12,Validation!$G$3:$G$12,0)</f>
        <v>942.32943837165476</v>
      </c>
      <c r="N20" s="21"/>
      <c r="O20" s="31"/>
      <c r="P20" s="26"/>
      <c r="Q20" s="23"/>
    </row>
    <row r="21" spans="2:17" x14ac:dyDescent="0.35">
      <c r="B21" s="43" t="s">
        <v>63</v>
      </c>
      <c r="C21" s="40" t="s">
        <v>64</v>
      </c>
      <c r="D21" s="23" t="s">
        <v>27</v>
      </c>
      <c r="E21" s="31" t="s">
        <v>28</v>
      </c>
      <c r="F21">
        <v>100</v>
      </c>
      <c r="G21" s="26">
        <v>2</v>
      </c>
      <c r="I21" s="28" t="s">
        <v>62</v>
      </c>
      <c r="J21" s="18">
        <v>750000</v>
      </c>
      <c r="K21" s="28" t="str">
        <f t="shared" si="0"/>
        <v>IDR</v>
      </c>
      <c r="L21" s="18">
        <f t="shared" si="1"/>
        <v>150000000</v>
      </c>
      <c r="M21" s="21">
        <f>L21/_xlfn.XLOOKUP(K21,Validation!$F$3:$F$12,Validation!$G$3:$G$12,0)</f>
        <v>14134.941575574821</v>
      </c>
      <c r="N21" s="30">
        <f>IFERROR(SUMIFS(M:M, B:B, B21 &amp; "*"), "")</f>
        <v>14134.941575574821</v>
      </c>
      <c r="O21" s="31"/>
      <c r="P21" s="26"/>
      <c r="Q21" s="23"/>
    </row>
    <row r="22" spans="2:17" x14ac:dyDescent="0.35">
      <c r="B22" s="44" t="s">
        <v>65</v>
      </c>
      <c r="C22" s="41" t="s">
        <v>66</v>
      </c>
      <c r="D22" s="23" t="s">
        <v>27</v>
      </c>
      <c r="E22" s="31"/>
      <c r="G22" s="26"/>
      <c r="I22" s="28"/>
      <c r="J22" s="18"/>
      <c r="K22" s="28"/>
      <c r="L22" s="18"/>
      <c r="M22" s="21"/>
      <c r="N22" s="21"/>
      <c r="O22" s="31"/>
      <c r="P22" s="26"/>
      <c r="Q22" s="23"/>
    </row>
    <row r="23" spans="2:17" x14ac:dyDescent="0.35">
      <c r="B23" s="44" t="s">
        <v>67</v>
      </c>
      <c r="C23" s="41" t="s">
        <v>68</v>
      </c>
      <c r="D23" s="23" t="s">
        <v>27</v>
      </c>
      <c r="E23" s="31"/>
      <c r="G23" s="26"/>
      <c r="I23" s="28"/>
      <c r="J23" s="18"/>
      <c r="K23" s="28"/>
      <c r="L23" s="18"/>
      <c r="M23" s="21"/>
      <c r="N23" s="21"/>
      <c r="O23" s="31"/>
      <c r="P23" s="26"/>
      <c r="Q23" s="23"/>
    </row>
    <row r="24" spans="2:17" x14ac:dyDescent="0.35">
      <c r="B24" s="43" t="s">
        <v>69</v>
      </c>
      <c r="C24" s="40" t="s">
        <v>70</v>
      </c>
      <c r="D24" s="23" t="s">
        <v>27</v>
      </c>
      <c r="E24" s="31"/>
      <c r="G24" s="26"/>
      <c r="I24" s="28"/>
      <c r="J24" s="18"/>
      <c r="K24" s="28">
        <f t="shared" si="0"/>
        <v>0</v>
      </c>
      <c r="L24" s="18">
        <f t="shared" si="1"/>
        <v>0</v>
      </c>
      <c r="M24" s="21"/>
      <c r="N24" s="30">
        <f>IFERROR(SUMIFS(M:M, B:B, B24 &amp; "*"), "")</f>
        <v>0</v>
      </c>
      <c r="O24" s="31"/>
      <c r="P24" s="26"/>
      <c r="Q24" s="23"/>
    </row>
    <row r="25" spans="2:17" x14ac:dyDescent="0.35">
      <c r="B25" s="42" t="s">
        <v>71</v>
      </c>
      <c r="C25" t="s">
        <v>72</v>
      </c>
      <c r="D25" s="23" t="s">
        <v>27</v>
      </c>
      <c r="E25" s="31"/>
      <c r="G25" s="26"/>
      <c r="I25" s="28"/>
      <c r="J25" s="18"/>
      <c r="K25" s="28"/>
      <c r="L25" s="18"/>
      <c r="M25" s="21"/>
      <c r="N25" s="21"/>
      <c r="O25" s="31"/>
      <c r="P25" s="26"/>
      <c r="Q25" s="23"/>
    </row>
    <row r="26" spans="2:17" x14ac:dyDescent="0.35">
      <c r="B26" s="42" t="s">
        <v>73</v>
      </c>
      <c r="C26" t="s">
        <v>74</v>
      </c>
      <c r="D26" s="23" t="s">
        <v>27</v>
      </c>
      <c r="E26" s="31"/>
      <c r="G26" s="26"/>
      <c r="I26" s="28"/>
      <c r="J26" s="18"/>
      <c r="K26" s="28"/>
      <c r="L26" s="18"/>
      <c r="M26" s="21"/>
      <c r="N26" s="21"/>
      <c r="O26" s="31"/>
      <c r="P26" s="26"/>
      <c r="Q26" s="23"/>
    </row>
    <row r="27" spans="2:17" x14ac:dyDescent="0.35">
      <c r="B27" s="42" t="s">
        <v>75</v>
      </c>
      <c r="C27" s="41" t="s">
        <v>76</v>
      </c>
      <c r="D27" s="23" t="s">
        <v>27</v>
      </c>
      <c r="E27" s="31"/>
      <c r="G27" s="26"/>
      <c r="I27" s="28"/>
      <c r="J27" s="18"/>
      <c r="K27" s="28"/>
      <c r="L27" s="18"/>
      <c r="M27" s="21"/>
      <c r="N27" s="21"/>
      <c r="O27" s="31"/>
      <c r="P27" s="26"/>
      <c r="Q27" s="23"/>
    </row>
    <row r="28" spans="2:17" x14ac:dyDescent="0.35">
      <c r="B28" s="42" t="s">
        <v>77</v>
      </c>
      <c r="C28" s="26" t="s">
        <v>78</v>
      </c>
      <c r="D28" s="23" t="s">
        <v>27</v>
      </c>
      <c r="E28" s="31"/>
      <c r="G28" s="26"/>
      <c r="I28" s="28"/>
      <c r="J28" s="18"/>
      <c r="K28" s="28">
        <f t="shared" si="0"/>
        <v>0</v>
      </c>
      <c r="L28" s="18">
        <f t="shared" si="1"/>
        <v>0</v>
      </c>
      <c r="M28" s="21"/>
      <c r="N28" s="21"/>
      <c r="O28" s="31"/>
      <c r="P28" s="26"/>
      <c r="Q28" s="23"/>
    </row>
    <row r="29" spans="2:17" x14ac:dyDescent="0.35">
      <c r="B29" s="43" t="s">
        <v>79</v>
      </c>
      <c r="C29" s="40" t="s">
        <v>80</v>
      </c>
      <c r="D29" s="23" t="s">
        <v>27</v>
      </c>
      <c r="E29" s="31"/>
      <c r="G29" s="26"/>
      <c r="I29" s="28"/>
      <c r="J29" s="18"/>
      <c r="K29" s="28">
        <f t="shared" si="0"/>
        <v>0</v>
      </c>
      <c r="L29" s="18">
        <f t="shared" si="1"/>
        <v>0</v>
      </c>
      <c r="M29" s="21"/>
      <c r="N29" s="21"/>
      <c r="O29" s="31"/>
      <c r="P29" s="26"/>
      <c r="Q29" s="23"/>
    </row>
    <row r="30" spans="2:17" x14ac:dyDescent="0.35">
      <c r="B30" s="42" t="s">
        <v>81</v>
      </c>
      <c r="C30" s="41" t="s">
        <v>82</v>
      </c>
      <c r="D30" s="23"/>
      <c r="E30" s="31"/>
      <c r="G30" s="26"/>
      <c r="I30" s="28"/>
      <c r="J30" s="18"/>
      <c r="K30" s="28"/>
      <c r="L30" s="18"/>
      <c r="M30" s="21"/>
      <c r="N30" s="21"/>
      <c r="O30" s="31"/>
      <c r="P30" s="26"/>
      <c r="Q30" s="23"/>
    </row>
    <row r="31" spans="2:17" x14ac:dyDescent="0.35">
      <c r="B31" s="42" t="s">
        <v>83</v>
      </c>
      <c r="C31" s="26" t="s">
        <v>84</v>
      </c>
      <c r="D31" s="23" t="s">
        <v>27</v>
      </c>
      <c r="E31" s="31"/>
      <c r="G31" s="26"/>
      <c r="I31" s="28"/>
      <c r="J31" s="18"/>
      <c r="K31" s="28">
        <f t="shared" si="0"/>
        <v>0</v>
      </c>
      <c r="L31" s="18">
        <f t="shared" si="1"/>
        <v>0</v>
      </c>
      <c r="M31" s="21"/>
      <c r="N31" s="21"/>
      <c r="O31" s="31"/>
      <c r="P31" s="26"/>
      <c r="Q31" s="23"/>
    </row>
    <row r="32" spans="2:17" x14ac:dyDescent="0.35">
      <c r="B32" s="42" t="s">
        <v>85</v>
      </c>
      <c r="C32" s="26" t="s">
        <v>86</v>
      </c>
      <c r="D32" s="23" t="s">
        <v>27</v>
      </c>
      <c r="E32" s="31"/>
      <c r="G32" s="26"/>
      <c r="I32" s="28"/>
      <c r="J32" s="18"/>
      <c r="K32" s="28">
        <f t="shared" si="0"/>
        <v>0</v>
      </c>
      <c r="L32" s="18">
        <f t="shared" si="1"/>
        <v>0</v>
      </c>
      <c r="M32" s="21"/>
      <c r="N32" s="21"/>
      <c r="O32" s="31"/>
      <c r="P32" s="26"/>
      <c r="Q32" s="23"/>
    </row>
    <row r="33" spans="2:17" x14ac:dyDescent="0.35">
      <c r="B33" s="43" t="s">
        <v>87</v>
      </c>
      <c r="C33" s="40" t="s">
        <v>88</v>
      </c>
      <c r="D33" s="23" t="s">
        <v>27</v>
      </c>
      <c r="E33" s="31"/>
      <c r="G33" s="26"/>
      <c r="I33" s="28"/>
      <c r="J33" s="18"/>
      <c r="K33" s="28">
        <f t="shared" si="0"/>
        <v>0</v>
      </c>
      <c r="L33" s="18">
        <f t="shared" si="1"/>
        <v>0</v>
      </c>
      <c r="M33" s="21"/>
      <c r="N33" s="21"/>
      <c r="O33" s="31"/>
      <c r="P33" s="26"/>
      <c r="Q33" s="23"/>
    </row>
    <row r="34" spans="2:17" x14ac:dyDescent="0.35">
      <c r="B34" s="43" t="s">
        <v>89</v>
      </c>
      <c r="C34" s="40" t="s">
        <v>90</v>
      </c>
      <c r="D34" s="23" t="s">
        <v>91</v>
      </c>
      <c r="E34" s="31"/>
      <c r="G34" s="26"/>
      <c r="I34" s="28"/>
      <c r="J34" s="18"/>
      <c r="K34" s="28">
        <f t="shared" si="0"/>
        <v>0</v>
      </c>
      <c r="L34" s="18">
        <f t="shared" si="1"/>
        <v>0</v>
      </c>
      <c r="M34" s="21"/>
      <c r="N34" s="21"/>
      <c r="O34" s="31"/>
      <c r="P34" s="26"/>
      <c r="Q34" s="23"/>
    </row>
    <row r="35" spans="2:17" x14ac:dyDescent="0.35">
      <c r="B35" s="45"/>
      <c r="C35" s="26"/>
      <c r="D35" s="23"/>
      <c r="E35" s="31"/>
      <c r="G35" s="26"/>
      <c r="I35" s="28"/>
      <c r="J35" s="18"/>
      <c r="K35" s="28"/>
      <c r="L35" s="18"/>
      <c r="M35" s="21"/>
      <c r="N35" s="21"/>
      <c r="O35" s="31"/>
      <c r="P35" s="26"/>
      <c r="Q35" s="23"/>
    </row>
    <row r="36" spans="2:17" x14ac:dyDescent="0.35">
      <c r="B36" s="46"/>
      <c r="C36" s="27"/>
      <c r="D36" s="24"/>
      <c r="E36" s="32"/>
      <c r="F36" s="19"/>
      <c r="G36" s="27"/>
      <c r="H36" s="19"/>
      <c r="I36" s="29"/>
      <c r="J36" s="20"/>
      <c r="K36" s="29"/>
      <c r="L36" s="20"/>
      <c r="M36" s="22"/>
      <c r="N36" s="22"/>
      <c r="O36" s="32"/>
      <c r="P36" s="27"/>
      <c r="Q36" s="24"/>
    </row>
  </sheetData>
  <mergeCells count="12">
    <mergeCell ref="J7:J8"/>
    <mergeCell ref="K7:K8"/>
    <mergeCell ref="L7:L8"/>
    <mergeCell ref="O7:P7"/>
    <mergeCell ref="Q7:Q8"/>
    <mergeCell ref="I7:I8"/>
    <mergeCell ref="B7:B8"/>
    <mergeCell ref="C7:C8"/>
    <mergeCell ref="D7:D8"/>
    <mergeCell ref="E7:E8"/>
    <mergeCell ref="F7:F8"/>
    <mergeCell ref="G7:G8"/>
  </mergeCells>
  <phoneticPr fontId="3" type="noConversion"/>
  <dataValidations count="2">
    <dataValidation type="whole" operator="greaterThan" allowBlank="1" showInputMessage="1" showErrorMessage="1" error="Input Number" sqref="F1:F1048576" xr:uid="{E5FF1B0A-BFD5-4E73-80E2-E61EBC0FA08C}">
      <formula1>0</formula1>
    </dataValidation>
    <dataValidation operator="greaterThan" allowBlank="1" showInputMessage="1" showErrorMessage="1" error="Input Number" sqref="G1:H1048576" xr:uid="{8AFC8C59-0250-41BD-9555-645AC3745B17}"/>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Drop Down List_x000a_" xr:uid="{C3980F07-F4B2-4284-9D26-09F40FE270B9}">
          <x14:formula1>
            <xm:f>Validation!$B$3:$B$20</xm:f>
          </x14:formula1>
          <xm:sqref>D1:D1048576</xm:sqref>
        </x14:dataValidation>
        <x14:dataValidation type="list" allowBlank="1" showInputMessage="1" showErrorMessage="1" error="See Drop Down Menu" xr:uid="{5D15BE89-6CCA-4072-9B46-79BFB4817FA5}">
          <x14:formula1>
            <xm:f>Validation!$D$3:$D$17</xm:f>
          </x14:formula1>
          <xm:sqref>E1:E1048576</xm:sqref>
        </x14:dataValidation>
        <x14:dataValidation type="list" allowBlank="1" showInputMessage="1" showErrorMessage="1" xr:uid="{1C52ACB8-F225-442A-8494-9FC6D3711C86}">
          <x14:formula1>
            <xm:f>Validation!$F$3:$F$12</xm:f>
          </x14:formula1>
          <xm:sqref>I1:I1048576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2647A-9AC9-47F6-9699-FE88321A5108}">
  <sheetPr>
    <tabColor rgb="FFFFC000"/>
  </sheetPr>
  <dimension ref="B2:K41"/>
  <sheetViews>
    <sheetView workbookViewId="0">
      <selection activeCell="E8" sqref="E8"/>
    </sheetView>
  </sheetViews>
  <sheetFormatPr defaultRowHeight="14.5" x14ac:dyDescent="0.35"/>
  <cols>
    <col min="1" max="1" width="2.81640625" customWidth="1"/>
    <col min="2" max="2" width="16.54296875" customWidth="1"/>
    <col min="3" max="3" width="13.81640625" bestFit="1" customWidth="1"/>
    <col min="4" max="4" width="14.453125" customWidth="1"/>
    <col min="5" max="5" width="17" customWidth="1"/>
    <col min="6" max="6" width="19.54296875" customWidth="1"/>
    <col min="7" max="7" width="17.1796875" customWidth="1"/>
    <col min="8" max="8" width="57.1796875" customWidth="1"/>
    <col min="9" max="9" width="28.54296875" customWidth="1"/>
    <col min="10" max="10" width="52.1796875" bestFit="1" customWidth="1"/>
    <col min="11" max="11" width="16.81640625" customWidth="1"/>
  </cols>
  <sheetData>
    <row r="2" spans="2:11" s="53" customFormat="1" ht="29" x14ac:dyDescent="0.35">
      <c r="B2" s="51" t="s">
        <v>96</v>
      </c>
      <c r="C2" s="51" t="s">
        <v>97</v>
      </c>
      <c r="D2" s="51" t="s">
        <v>98</v>
      </c>
      <c r="E2" s="51" t="s">
        <v>99</v>
      </c>
      <c r="F2" s="51" t="s">
        <v>48</v>
      </c>
      <c r="G2" s="52" t="s">
        <v>100</v>
      </c>
      <c r="H2" s="51" t="s">
        <v>101</v>
      </c>
      <c r="I2" s="52" t="s">
        <v>102</v>
      </c>
      <c r="J2" s="51" t="s">
        <v>103</v>
      </c>
      <c r="K2" s="10"/>
    </row>
    <row r="3" spans="2:11" x14ac:dyDescent="0.35">
      <c r="B3" t="s">
        <v>104</v>
      </c>
      <c r="C3" s="14">
        <v>240</v>
      </c>
      <c r="D3" s="12">
        <v>0.55000000000000004</v>
      </c>
      <c r="E3" s="14">
        <f>C3*D3</f>
        <v>132</v>
      </c>
      <c r="F3" s="14">
        <f>C3-E3</f>
        <v>108</v>
      </c>
      <c r="G3" s="17">
        <v>34</v>
      </c>
      <c r="H3" s="15" t="s">
        <v>105</v>
      </c>
      <c r="I3" s="17">
        <v>12</v>
      </c>
      <c r="J3" t="s">
        <v>106</v>
      </c>
      <c r="K3" s="16"/>
    </row>
    <row r="4" spans="2:11" x14ac:dyDescent="0.35">
      <c r="B4" t="s">
        <v>4</v>
      </c>
      <c r="C4" s="14">
        <v>340</v>
      </c>
      <c r="D4" s="12">
        <v>0.5</v>
      </c>
      <c r="E4" s="14">
        <f t="shared" ref="E4:E10" si="0">C4*D4</f>
        <v>170</v>
      </c>
      <c r="F4" s="14">
        <f t="shared" ref="F4:F10" si="1">C4-E4</f>
        <v>170</v>
      </c>
      <c r="G4" s="39">
        <v>10</v>
      </c>
      <c r="H4" s="15" t="s">
        <v>107</v>
      </c>
      <c r="I4" s="39">
        <v>10</v>
      </c>
      <c r="J4" t="s">
        <v>108</v>
      </c>
      <c r="K4" s="16"/>
    </row>
    <row r="5" spans="2:11" x14ac:dyDescent="0.35">
      <c r="B5" t="s">
        <v>109</v>
      </c>
      <c r="C5" s="14">
        <v>300</v>
      </c>
      <c r="D5" s="12">
        <v>0.6</v>
      </c>
      <c r="E5" s="14">
        <f t="shared" si="0"/>
        <v>180</v>
      </c>
      <c r="F5" s="14">
        <f t="shared" si="1"/>
        <v>120</v>
      </c>
      <c r="G5" s="17">
        <v>10</v>
      </c>
      <c r="H5" s="15" t="s">
        <v>110</v>
      </c>
      <c r="I5" s="17">
        <v>10</v>
      </c>
      <c r="J5" t="s">
        <v>111</v>
      </c>
      <c r="K5" s="16"/>
    </row>
    <row r="6" spans="2:11" x14ac:dyDescent="0.35">
      <c r="B6" t="s">
        <v>93</v>
      </c>
      <c r="C6" s="14">
        <v>283</v>
      </c>
      <c r="D6" s="12">
        <v>0.71</v>
      </c>
      <c r="E6" s="14">
        <f t="shared" si="0"/>
        <v>200.92999999999998</v>
      </c>
      <c r="F6" s="14">
        <f t="shared" si="1"/>
        <v>82.070000000000022</v>
      </c>
      <c r="G6" s="17">
        <v>12</v>
      </c>
      <c r="H6" s="15" t="s">
        <v>112</v>
      </c>
      <c r="I6" s="17">
        <v>10</v>
      </c>
      <c r="J6" t="s">
        <v>113</v>
      </c>
      <c r="K6" s="16"/>
    </row>
    <row r="7" spans="2:11" x14ac:dyDescent="0.35">
      <c r="B7" t="s">
        <v>114</v>
      </c>
      <c r="C7" s="14">
        <v>333</v>
      </c>
      <c r="D7" s="12">
        <v>0.68</v>
      </c>
      <c r="E7" s="14">
        <f t="shared" si="0"/>
        <v>226.44000000000003</v>
      </c>
      <c r="F7" s="14">
        <f t="shared" si="1"/>
        <v>106.55999999999997</v>
      </c>
      <c r="G7" s="17">
        <v>10</v>
      </c>
      <c r="H7" s="15" t="s">
        <v>115</v>
      </c>
      <c r="I7" s="17">
        <v>10</v>
      </c>
      <c r="J7" t="s">
        <v>116</v>
      </c>
      <c r="K7" s="16"/>
    </row>
    <row r="8" spans="2:11" x14ac:dyDescent="0.35">
      <c r="B8" t="s">
        <v>117</v>
      </c>
      <c r="C8" s="14">
        <v>300</v>
      </c>
      <c r="D8" s="12">
        <v>0.6</v>
      </c>
      <c r="E8" s="14">
        <f t="shared" si="0"/>
        <v>180</v>
      </c>
      <c r="F8" s="14">
        <f t="shared" si="1"/>
        <v>120</v>
      </c>
      <c r="G8" s="17">
        <v>12</v>
      </c>
      <c r="H8" s="15" t="s">
        <v>118</v>
      </c>
      <c r="I8" s="17">
        <v>12</v>
      </c>
      <c r="J8" t="s">
        <v>119</v>
      </c>
      <c r="K8" s="16"/>
    </row>
    <row r="9" spans="2:11" x14ac:dyDescent="0.35">
      <c r="B9" t="s">
        <v>120</v>
      </c>
      <c r="C9" s="14">
        <v>350</v>
      </c>
      <c r="D9" s="12">
        <v>0.55000000000000004</v>
      </c>
      <c r="E9" s="14">
        <f t="shared" si="0"/>
        <v>192.50000000000003</v>
      </c>
      <c r="F9" s="14">
        <f t="shared" si="1"/>
        <v>157.49999999999997</v>
      </c>
      <c r="G9" s="17">
        <v>12</v>
      </c>
      <c r="H9" s="15" t="s">
        <v>121</v>
      </c>
      <c r="I9" s="17">
        <v>12</v>
      </c>
      <c r="J9" t="s">
        <v>122</v>
      </c>
      <c r="K9" s="16"/>
    </row>
    <row r="10" spans="2:11" x14ac:dyDescent="0.35">
      <c r="B10" s="93" t="s">
        <v>29</v>
      </c>
      <c r="C10" s="94">
        <v>212</v>
      </c>
      <c r="D10" s="95">
        <v>0.56000000000000005</v>
      </c>
      <c r="E10" s="94">
        <f t="shared" si="0"/>
        <v>118.72000000000001</v>
      </c>
      <c r="F10" s="94">
        <f t="shared" si="1"/>
        <v>93.279999999999987</v>
      </c>
      <c r="G10" s="96">
        <v>12</v>
      </c>
      <c r="H10" s="98" t="s">
        <v>123</v>
      </c>
      <c r="I10" s="96">
        <v>10</v>
      </c>
      <c r="J10" s="93" t="s">
        <v>124</v>
      </c>
      <c r="K10" s="16"/>
    </row>
    <row r="13" spans="2:11" x14ac:dyDescent="0.35">
      <c r="B13" s="36" t="s">
        <v>125</v>
      </c>
    </row>
    <row r="14" spans="2:11" x14ac:dyDescent="0.35">
      <c r="B14" s="35" t="s">
        <v>126</v>
      </c>
      <c r="D14" s="37" t="s">
        <v>127</v>
      </c>
    </row>
    <row r="16" spans="2:11" x14ac:dyDescent="0.35">
      <c r="B16" s="13" t="s">
        <v>128</v>
      </c>
    </row>
    <row r="17" spans="2:7" x14ac:dyDescent="0.35">
      <c r="B17" s="50" t="s">
        <v>129</v>
      </c>
      <c r="C17" s="50" t="s">
        <v>130</v>
      </c>
      <c r="D17" s="50" t="s">
        <v>131</v>
      </c>
      <c r="E17" s="50" t="s">
        <v>132</v>
      </c>
      <c r="F17" s="50" t="s">
        <v>92</v>
      </c>
      <c r="G17" s="1"/>
    </row>
    <row r="18" spans="2:7" x14ac:dyDescent="0.35">
      <c r="B18" s="13" t="s">
        <v>133</v>
      </c>
      <c r="C18" s="14">
        <f>AVERAGE(D18:E18)</f>
        <v>122.5</v>
      </c>
      <c r="D18" s="14">
        <v>60</v>
      </c>
      <c r="E18" s="14">
        <v>185</v>
      </c>
      <c r="F18" s="54" t="s">
        <v>134</v>
      </c>
    </row>
    <row r="19" spans="2:7" x14ac:dyDescent="0.35">
      <c r="B19" s="13" t="s">
        <v>135</v>
      </c>
      <c r="C19" s="14">
        <f t="shared" ref="C19:C24" si="2">AVERAGE(D19:E19)</f>
        <v>242.5</v>
      </c>
      <c r="D19" s="14">
        <v>70</v>
      </c>
      <c r="E19" s="14">
        <v>415</v>
      </c>
      <c r="F19" t="s">
        <v>136</v>
      </c>
    </row>
    <row r="20" spans="2:7" x14ac:dyDescent="0.35">
      <c r="B20" s="13" t="s">
        <v>137</v>
      </c>
      <c r="C20" s="14">
        <f t="shared" si="2"/>
        <v>77.5</v>
      </c>
      <c r="D20" s="14">
        <v>65</v>
      </c>
      <c r="E20" s="14">
        <v>90</v>
      </c>
      <c r="F20" t="s">
        <v>138</v>
      </c>
    </row>
    <row r="21" spans="2:7" x14ac:dyDescent="0.35">
      <c r="B21" s="13" t="s">
        <v>95</v>
      </c>
      <c r="C21" s="14">
        <f t="shared" si="2"/>
        <v>100</v>
      </c>
      <c r="D21" s="14">
        <v>50</v>
      </c>
      <c r="E21" s="14">
        <v>150</v>
      </c>
      <c r="F21" t="s">
        <v>139</v>
      </c>
    </row>
    <row r="22" spans="2:7" x14ac:dyDescent="0.35">
      <c r="B22" s="13" t="s">
        <v>94</v>
      </c>
      <c r="C22" s="14">
        <f t="shared" si="2"/>
        <v>55</v>
      </c>
      <c r="D22" s="14">
        <v>50</v>
      </c>
      <c r="E22" s="14">
        <v>60</v>
      </c>
      <c r="F22" t="s">
        <v>140</v>
      </c>
    </row>
    <row r="23" spans="2:7" x14ac:dyDescent="0.35">
      <c r="B23" s="13" t="s">
        <v>93</v>
      </c>
      <c r="C23" s="14">
        <f t="shared" si="2"/>
        <v>65</v>
      </c>
      <c r="D23" s="14">
        <v>50</v>
      </c>
      <c r="E23" s="14">
        <v>80</v>
      </c>
      <c r="F23" t="s">
        <v>141</v>
      </c>
    </row>
    <row r="24" spans="2:7" x14ac:dyDescent="0.35">
      <c r="B24" s="97" t="s">
        <v>142</v>
      </c>
      <c r="C24" s="94">
        <f t="shared" si="2"/>
        <v>70.5</v>
      </c>
      <c r="D24" s="94">
        <v>46</v>
      </c>
      <c r="E24" s="94">
        <v>95</v>
      </c>
      <c r="F24" t="s">
        <v>143</v>
      </c>
    </row>
    <row r="26" spans="2:7" x14ac:dyDescent="0.35">
      <c r="B26" s="13" t="s">
        <v>144</v>
      </c>
    </row>
    <row r="27" spans="2:7" x14ac:dyDescent="0.35">
      <c r="B27" s="13" t="s">
        <v>96</v>
      </c>
      <c r="C27" s="13" t="s">
        <v>145</v>
      </c>
      <c r="D27" t="s">
        <v>131</v>
      </c>
      <c r="G27" s="13" t="s">
        <v>146</v>
      </c>
    </row>
    <row r="28" spans="2:7" x14ac:dyDescent="0.35">
      <c r="B28" s="13" t="s">
        <v>104</v>
      </c>
      <c r="C28">
        <f>AVERAGE(D28:E28)</f>
        <v>45</v>
      </c>
      <c r="D28">
        <v>35</v>
      </c>
      <c r="E28">
        <v>55</v>
      </c>
      <c r="G28" t="s">
        <v>147</v>
      </c>
    </row>
    <row r="29" spans="2:7" x14ac:dyDescent="0.35">
      <c r="B29" s="13" t="s">
        <v>4</v>
      </c>
      <c r="C29" t="s">
        <v>148</v>
      </c>
      <c r="D29">
        <v>35</v>
      </c>
      <c r="E29">
        <v>50</v>
      </c>
      <c r="G29" t="s">
        <v>149</v>
      </c>
    </row>
    <row r="30" spans="2:7" x14ac:dyDescent="0.35">
      <c r="B30" s="13" t="s">
        <v>109</v>
      </c>
      <c r="C30" t="s">
        <v>148</v>
      </c>
      <c r="D30">
        <v>35</v>
      </c>
      <c r="E30">
        <v>50</v>
      </c>
      <c r="G30" t="s">
        <v>150</v>
      </c>
    </row>
    <row r="31" spans="2:7" x14ac:dyDescent="0.35">
      <c r="B31" s="13" t="s">
        <v>93</v>
      </c>
      <c r="C31" t="s">
        <v>151</v>
      </c>
      <c r="D31">
        <v>40</v>
      </c>
      <c r="E31">
        <v>65</v>
      </c>
      <c r="G31" t="s">
        <v>152</v>
      </c>
    </row>
    <row r="32" spans="2:7" x14ac:dyDescent="0.35">
      <c r="B32" s="13" t="s">
        <v>114</v>
      </c>
      <c r="C32" t="s">
        <v>148</v>
      </c>
      <c r="D32">
        <v>35</v>
      </c>
      <c r="E32">
        <v>50</v>
      </c>
      <c r="G32" t="s">
        <v>153</v>
      </c>
    </row>
    <row r="33" spans="2:7" x14ac:dyDescent="0.35">
      <c r="B33" s="13" t="s">
        <v>154</v>
      </c>
      <c r="C33" t="s">
        <v>151</v>
      </c>
      <c r="D33">
        <v>40</v>
      </c>
      <c r="E33">
        <v>65</v>
      </c>
      <c r="G33" t="s">
        <v>155</v>
      </c>
    </row>
    <row r="34" spans="2:7" x14ac:dyDescent="0.35">
      <c r="B34" s="13" t="s">
        <v>156</v>
      </c>
      <c r="C34" t="s">
        <v>151</v>
      </c>
      <c r="D34">
        <v>40</v>
      </c>
      <c r="E34">
        <v>65</v>
      </c>
      <c r="G34" t="s">
        <v>157</v>
      </c>
    </row>
    <row r="35" spans="2:7" x14ac:dyDescent="0.35">
      <c r="B35" s="97" t="s">
        <v>29</v>
      </c>
      <c r="C35" s="93" t="s">
        <v>158</v>
      </c>
      <c r="D35" s="93">
        <v>35</v>
      </c>
      <c r="E35" s="93">
        <v>55</v>
      </c>
      <c r="G35" t="s">
        <v>159</v>
      </c>
    </row>
    <row r="37" spans="2:7" ht="17.5" x14ac:dyDescent="0.4">
      <c r="B37" s="55" t="s">
        <v>160</v>
      </c>
    </row>
    <row r="38" spans="2:7" x14ac:dyDescent="0.35">
      <c r="B38" t="s">
        <v>161</v>
      </c>
    </row>
    <row r="39" spans="2:7" x14ac:dyDescent="0.35">
      <c r="B39" s="13" t="s">
        <v>162</v>
      </c>
    </row>
    <row r="40" spans="2:7" x14ac:dyDescent="0.35">
      <c r="B40" t="s">
        <v>163</v>
      </c>
    </row>
    <row r="41" spans="2:7" x14ac:dyDescent="0.35">
      <c r="B41" t="s">
        <v>164</v>
      </c>
    </row>
  </sheetData>
  <hyperlinks>
    <hyperlink ref="D14" r:id="rId1" xr:uid="{21D22F96-18D3-4543-B6F2-7E89C18A581D}"/>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F79C-8966-48A7-825D-4C68853F3F0D}">
  <dimension ref="A2:G20"/>
  <sheetViews>
    <sheetView workbookViewId="0">
      <selection activeCell="F27" sqref="F27"/>
    </sheetView>
  </sheetViews>
  <sheetFormatPr defaultRowHeight="14.5" x14ac:dyDescent="0.35"/>
  <cols>
    <col min="1" max="1" width="28.81640625" customWidth="1"/>
    <col min="2" max="2" width="35.54296875" customWidth="1"/>
    <col min="3" max="3" width="1.453125" customWidth="1"/>
    <col min="4" max="4" width="30.81640625" customWidth="1"/>
    <col min="5" max="5" width="1.54296875" customWidth="1"/>
    <col min="6" max="6" width="10.81640625" customWidth="1"/>
    <col min="7" max="7" width="13.453125" customWidth="1"/>
  </cols>
  <sheetData>
    <row r="2" spans="1:7" ht="28" x14ac:dyDescent="0.35">
      <c r="A2" s="4" t="s">
        <v>166</v>
      </c>
      <c r="B2" s="4" t="s">
        <v>167</v>
      </c>
      <c r="D2" s="4" t="s">
        <v>168</v>
      </c>
      <c r="F2" s="4" t="s">
        <v>169</v>
      </c>
      <c r="G2" s="4" t="s">
        <v>170</v>
      </c>
    </row>
    <row r="3" spans="1:7" x14ac:dyDescent="0.35">
      <c r="A3" s="5" t="s">
        <v>171</v>
      </c>
      <c r="B3" s="6" t="s">
        <v>172</v>
      </c>
      <c r="D3" t="s">
        <v>173</v>
      </c>
      <c r="F3" t="s">
        <v>9</v>
      </c>
      <c r="G3">
        <v>1</v>
      </c>
    </row>
    <row r="4" spans="1:7" x14ac:dyDescent="0.35">
      <c r="A4" s="5" t="s">
        <v>171</v>
      </c>
      <c r="B4" s="6" t="s">
        <v>174</v>
      </c>
      <c r="D4" t="s">
        <v>45</v>
      </c>
      <c r="F4" t="s">
        <v>24</v>
      </c>
      <c r="G4">
        <v>0.65390000000000004</v>
      </c>
    </row>
    <row r="5" spans="1:7" x14ac:dyDescent="0.35">
      <c r="A5" s="5" t="s">
        <v>171</v>
      </c>
      <c r="B5" s="6" t="s">
        <v>175</v>
      </c>
      <c r="D5" t="s">
        <v>176</v>
      </c>
      <c r="F5" t="s">
        <v>177</v>
      </c>
      <c r="G5" s="9">
        <v>14015</v>
      </c>
    </row>
    <row r="6" spans="1:7" x14ac:dyDescent="0.35">
      <c r="A6" s="5" t="s">
        <v>171</v>
      </c>
      <c r="B6" s="6" t="s">
        <v>27</v>
      </c>
      <c r="D6" t="s">
        <v>38</v>
      </c>
      <c r="F6" t="s">
        <v>62</v>
      </c>
      <c r="G6" s="9">
        <v>10612</v>
      </c>
    </row>
    <row r="7" spans="1:7" x14ac:dyDescent="0.35">
      <c r="A7" s="5" t="s">
        <v>171</v>
      </c>
      <c r="B7" s="6" t="s">
        <v>178</v>
      </c>
      <c r="D7" t="s">
        <v>28</v>
      </c>
      <c r="F7" t="s">
        <v>179</v>
      </c>
      <c r="G7" s="9">
        <v>17106</v>
      </c>
    </row>
    <row r="8" spans="1:7" x14ac:dyDescent="0.35">
      <c r="A8" s="5" t="s">
        <v>171</v>
      </c>
      <c r="B8" s="6" t="s">
        <v>22</v>
      </c>
      <c r="D8" t="s">
        <v>180</v>
      </c>
      <c r="F8" t="s">
        <v>181</v>
      </c>
      <c r="G8">
        <v>2.77</v>
      </c>
    </row>
    <row r="9" spans="1:7" x14ac:dyDescent="0.35">
      <c r="A9" s="5" t="s">
        <v>171</v>
      </c>
      <c r="B9" s="6" t="s">
        <v>182</v>
      </c>
      <c r="D9" t="s">
        <v>183</v>
      </c>
      <c r="F9" t="s">
        <v>184</v>
      </c>
      <c r="G9">
        <v>0.83599999999999997</v>
      </c>
    </row>
    <row r="10" spans="1:7" x14ac:dyDescent="0.35">
      <c r="A10" s="5" t="s">
        <v>171</v>
      </c>
      <c r="B10" s="6" t="s">
        <v>185</v>
      </c>
      <c r="D10" t="s">
        <v>16</v>
      </c>
      <c r="F10" t="s">
        <v>186</v>
      </c>
      <c r="G10">
        <v>1.087</v>
      </c>
    </row>
    <row r="11" spans="1:7" x14ac:dyDescent="0.35">
      <c r="A11" s="5" t="s">
        <v>171</v>
      </c>
      <c r="B11" s="6" t="s">
        <v>187</v>
      </c>
      <c r="D11" t="s">
        <v>26</v>
      </c>
      <c r="F11" t="s">
        <v>188</v>
      </c>
      <c r="G11">
        <v>21.26</v>
      </c>
    </row>
    <row r="12" spans="1:7" x14ac:dyDescent="0.35">
      <c r="A12" s="5" t="s">
        <v>171</v>
      </c>
      <c r="B12" s="6" t="s">
        <v>165</v>
      </c>
      <c r="D12" t="s">
        <v>189</v>
      </c>
      <c r="F12" t="s">
        <v>190</v>
      </c>
      <c r="G12">
        <v>39.119999999999997</v>
      </c>
    </row>
    <row r="13" spans="1:7" x14ac:dyDescent="0.35">
      <c r="A13" s="5" t="s">
        <v>191</v>
      </c>
      <c r="B13" s="6" t="s">
        <v>91</v>
      </c>
      <c r="D13" t="s">
        <v>23</v>
      </c>
    </row>
    <row r="14" spans="1:7" x14ac:dyDescent="0.35">
      <c r="A14" s="5" t="s">
        <v>192</v>
      </c>
      <c r="B14" s="6" t="s">
        <v>37</v>
      </c>
      <c r="D14" t="s">
        <v>193</v>
      </c>
    </row>
    <row r="15" spans="1:7" x14ac:dyDescent="0.35">
      <c r="A15" s="5" t="s">
        <v>192</v>
      </c>
      <c r="B15" s="6" t="s">
        <v>51</v>
      </c>
      <c r="D15" t="s">
        <v>194</v>
      </c>
    </row>
    <row r="16" spans="1:7" x14ac:dyDescent="0.35">
      <c r="A16" s="5" t="s">
        <v>192</v>
      </c>
      <c r="B16" s="6" t="s">
        <v>54</v>
      </c>
      <c r="D16" t="s">
        <v>195</v>
      </c>
    </row>
    <row r="17" spans="1:4" x14ac:dyDescent="0.35">
      <c r="A17" s="5" t="s">
        <v>192</v>
      </c>
      <c r="B17" s="6" t="s">
        <v>48</v>
      </c>
      <c r="D17" t="s">
        <v>196</v>
      </c>
    </row>
    <row r="18" spans="1:4" x14ac:dyDescent="0.35">
      <c r="A18" s="5" t="s">
        <v>192</v>
      </c>
      <c r="B18" s="6" t="s">
        <v>197</v>
      </c>
    </row>
    <row r="19" spans="1:4" x14ac:dyDescent="0.35">
      <c r="A19" s="5" t="s">
        <v>192</v>
      </c>
      <c r="B19" s="6" t="s">
        <v>44</v>
      </c>
    </row>
    <row r="20" spans="1:4" x14ac:dyDescent="0.35">
      <c r="A20" s="5" t="s">
        <v>192</v>
      </c>
      <c r="B20" s="7"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Act.Bud.rev</vt:lpstr>
      <vt:lpstr>4.2. Event 1</vt:lpstr>
      <vt:lpstr>Participants Cost</vt:lpstr>
      <vt:lpstr>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Dewikumara, Christiena</dc:creator>
  <cp:keywords/>
  <dc:description/>
  <cp:lastModifiedBy>MOLYANETH HENG</cp:lastModifiedBy>
  <cp:revision/>
  <dcterms:created xsi:type="dcterms:W3CDTF">2025-07-08T10:56:34Z</dcterms:created>
  <dcterms:modified xsi:type="dcterms:W3CDTF">2026-01-22T08:32:05Z</dcterms:modified>
  <cp:category/>
  <cp:contentStatus/>
</cp:coreProperties>
</file>